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алізВидатків\2021\На 01.10.21\На сайт\"/>
    </mc:Choice>
  </mc:AlternateContent>
  <bookViews>
    <workbookView xWindow="-12" yWindow="3528" windowWidth="6000" windowHeight="3048" tabRatio="551"/>
  </bookViews>
  <sheets>
    <sheet name="01.10.21" sheetId="21" r:id="rId1"/>
  </sheets>
  <definedNames>
    <definedName name="_xlnm._FilterDatabase" localSheetId="0" hidden="1">'01.10.21'!$C$1:$C$2155</definedName>
    <definedName name="_xlnm.Print_Titles" localSheetId="0">'01.10.21'!$2:$5</definedName>
    <definedName name="_xlnm.Print_Area" localSheetId="0">'01.10.21'!$A$1:$W$210</definedName>
  </definedNames>
  <calcPr calcId="162913"/>
</workbook>
</file>

<file path=xl/calcChain.xml><?xml version="1.0" encoding="utf-8"?>
<calcChain xmlns="http://schemas.openxmlformats.org/spreadsheetml/2006/main">
  <c r="S153" i="21" l="1"/>
  <c r="W93" i="21" l="1"/>
  <c r="Q87" i="21"/>
  <c r="Q88" i="21"/>
  <c r="Q14" i="21"/>
  <c r="Q15" i="21"/>
  <c r="Q8" i="21"/>
  <c r="Q12" i="21"/>
  <c r="Q13" i="21"/>
  <c r="Q16" i="21"/>
  <c r="Q19" i="21"/>
  <c r="Q20" i="21"/>
  <c r="I93" i="21"/>
  <c r="J93" i="21"/>
  <c r="K93" i="21"/>
  <c r="K87" i="21"/>
  <c r="K88" i="21"/>
  <c r="U153" i="21" l="1"/>
  <c r="V153" i="21" s="1"/>
  <c r="T153" i="21"/>
  <c r="R153" i="21"/>
  <c r="P153" i="21"/>
  <c r="Q147" i="21" l="1"/>
  <c r="Q149" i="21"/>
  <c r="U147" i="21"/>
  <c r="T147" i="21"/>
  <c r="V147" i="21" s="1"/>
  <c r="S147" i="21"/>
  <c r="R147" i="21"/>
  <c r="P147" i="21"/>
  <c r="J147" i="21"/>
  <c r="I147" i="21"/>
  <c r="M160" i="21"/>
  <c r="N160" i="21"/>
  <c r="O160" i="21"/>
  <c r="L160" i="21"/>
  <c r="G160" i="21"/>
  <c r="H160" i="21"/>
  <c r="F160" i="21"/>
  <c r="U149" i="21"/>
  <c r="T149" i="21"/>
  <c r="S149" i="21"/>
  <c r="R149" i="21"/>
  <c r="P149" i="21"/>
  <c r="J149" i="21"/>
  <c r="M184" i="21"/>
  <c r="N184" i="21"/>
  <c r="O184" i="21"/>
  <c r="M185" i="21"/>
  <c r="N185" i="21"/>
  <c r="O185" i="21"/>
  <c r="L185" i="21"/>
  <c r="L184" i="21"/>
  <c r="G184" i="21"/>
  <c r="H184" i="21"/>
  <c r="G185" i="21"/>
  <c r="H185" i="21"/>
  <c r="F185" i="21"/>
  <c r="F184" i="21"/>
  <c r="G183" i="21"/>
  <c r="H183" i="21"/>
  <c r="F183" i="21"/>
  <c r="O183" i="21"/>
  <c r="M183" i="21"/>
  <c r="N183" i="21"/>
  <c r="L183" i="21"/>
  <c r="U177" i="21"/>
  <c r="S177" i="21"/>
  <c r="O177" i="21"/>
  <c r="N177" i="21"/>
  <c r="M177" i="21"/>
  <c r="L177" i="21"/>
  <c r="G177" i="21"/>
  <c r="H177" i="21"/>
  <c r="F177" i="21"/>
  <c r="O182" i="21"/>
  <c r="N182" i="21"/>
  <c r="M182" i="21"/>
  <c r="L182" i="21"/>
  <c r="G182" i="21"/>
  <c r="H182" i="21"/>
  <c r="F182" i="21"/>
  <c r="O7" i="21"/>
  <c r="N7" i="21"/>
  <c r="M7" i="21"/>
  <c r="L7" i="21"/>
  <c r="G7" i="21"/>
  <c r="H7" i="21"/>
  <c r="F7" i="21"/>
  <c r="O181" i="21"/>
  <c r="N181" i="21"/>
  <c r="Q181" i="21" s="1"/>
  <c r="M181" i="21"/>
  <c r="L181" i="21"/>
  <c r="G181" i="21"/>
  <c r="H181" i="21"/>
  <c r="F181" i="21"/>
  <c r="K181" i="21"/>
  <c r="U105" i="21"/>
  <c r="U181" i="21" s="1"/>
  <c r="T105" i="21"/>
  <c r="S105" i="21"/>
  <c r="S181" i="21" s="1"/>
  <c r="R105" i="21"/>
  <c r="R181" i="21" s="1"/>
  <c r="P105" i="21"/>
  <c r="J105" i="21"/>
  <c r="U115" i="21"/>
  <c r="T115" i="21"/>
  <c r="V115" i="21" s="1"/>
  <c r="S115" i="21"/>
  <c r="R115" i="21"/>
  <c r="R177" i="21" s="1"/>
  <c r="P115" i="21"/>
  <c r="J115" i="21"/>
  <c r="O8" i="21"/>
  <c r="N8" i="21"/>
  <c r="M8" i="21"/>
  <c r="L8" i="21"/>
  <c r="G8" i="21"/>
  <c r="H8" i="21"/>
  <c r="F8" i="21"/>
  <c r="U20" i="21"/>
  <c r="U182" i="21" s="1"/>
  <c r="T20" i="21"/>
  <c r="T182" i="21" s="1"/>
  <c r="S20" i="21"/>
  <c r="S182" i="21" s="1"/>
  <c r="R20" i="21"/>
  <c r="R182" i="21" s="1"/>
  <c r="P20" i="21"/>
  <c r="K20" i="21"/>
  <c r="J20" i="21"/>
  <c r="U134" i="21"/>
  <c r="U183" i="21" s="1"/>
  <c r="T134" i="21"/>
  <c r="T183" i="21" s="1"/>
  <c r="S134" i="21"/>
  <c r="S183" i="21" s="1"/>
  <c r="R134" i="21"/>
  <c r="R183" i="21" s="1"/>
  <c r="P134" i="21"/>
  <c r="J134" i="21"/>
  <c r="W147" i="21" l="1"/>
  <c r="V149" i="21"/>
  <c r="T177" i="21"/>
  <c r="W149" i="21"/>
  <c r="V105" i="21"/>
  <c r="T181" i="21"/>
  <c r="W181" i="21" s="1"/>
  <c r="W105" i="21"/>
  <c r="V20" i="21"/>
  <c r="V134" i="21"/>
  <c r="W20" i="21"/>
  <c r="W134" i="21"/>
  <c r="Q76" i="21"/>
  <c r="H101" i="21"/>
  <c r="G101" i="21"/>
  <c r="F101" i="21"/>
  <c r="M101" i="21"/>
  <c r="N101" i="21"/>
  <c r="O101" i="21"/>
  <c r="L101" i="21"/>
  <c r="U108" i="21"/>
  <c r="T108" i="21"/>
  <c r="S108" i="21"/>
  <c r="R108" i="21"/>
  <c r="P108" i="21"/>
  <c r="J108" i="21"/>
  <c r="V181" i="21" l="1"/>
  <c r="V108" i="21"/>
  <c r="U27" i="21" l="1"/>
  <c r="U185" i="21" s="1"/>
  <c r="T27" i="21"/>
  <c r="T185" i="21" s="1"/>
  <c r="S27" i="21"/>
  <c r="S185" i="21" s="1"/>
  <c r="R27" i="21"/>
  <c r="R185" i="21" s="1"/>
  <c r="P27" i="21"/>
  <c r="J27" i="21"/>
  <c r="U26" i="21"/>
  <c r="U184" i="21" s="1"/>
  <c r="T26" i="21"/>
  <c r="T184" i="21" s="1"/>
  <c r="S26" i="21"/>
  <c r="S184" i="21" s="1"/>
  <c r="R26" i="21"/>
  <c r="R184" i="21" s="1"/>
  <c r="P26" i="21"/>
  <c r="J26" i="21"/>
  <c r="W27" i="21" l="1"/>
  <c r="V26" i="21"/>
  <c r="V27" i="21"/>
  <c r="W26" i="21"/>
  <c r="O137" i="21"/>
  <c r="N137" i="21"/>
  <c r="M137" i="21"/>
  <c r="L137" i="21"/>
  <c r="G137" i="21"/>
  <c r="H137" i="21"/>
  <c r="F137" i="21"/>
  <c r="U138" i="21"/>
  <c r="T138" i="21"/>
  <c r="S138" i="21"/>
  <c r="R138" i="21"/>
  <c r="P138" i="21"/>
  <c r="J138" i="21"/>
  <c r="U136" i="21"/>
  <c r="T136" i="21"/>
  <c r="S136" i="21"/>
  <c r="R136" i="21"/>
  <c r="P136" i="21"/>
  <c r="K136" i="21"/>
  <c r="J136" i="21"/>
  <c r="U133" i="21"/>
  <c r="T133" i="21"/>
  <c r="S133" i="21"/>
  <c r="R133" i="21"/>
  <c r="P133" i="21"/>
  <c r="K133" i="21"/>
  <c r="J133" i="21"/>
  <c r="J120" i="21"/>
  <c r="K120" i="21"/>
  <c r="P120" i="21"/>
  <c r="Q120" i="21"/>
  <c r="R120" i="21"/>
  <c r="S120" i="21"/>
  <c r="T120" i="21"/>
  <c r="U120" i="21"/>
  <c r="O86" i="21"/>
  <c r="N86" i="21"/>
  <c r="M86" i="21"/>
  <c r="L86" i="21"/>
  <c r="G86" i="21"/>
  <c r="H86" i="21"/>
  <c r="F86" i="21"/>
  <c r="U100" i="21"/>
  <c r="T100" i="21"/>
  <c r="V100" i="21" s="1"/>
  <c r="S100" i="21"/>
  <c r="R100" i="21"/>
  <c r="P100" i="21"/>
  <c r="J100" i="21"/>
  <c r="U19" i="21"/>
  <c r="T19" i="21"/>
  <c r="S19" i="21"/>
  <c r="R19" i="21"/>
  <c r="P19" i="21"/>
  <c r="K19" i="21"/>
  <c r="J19" i="21"/>
  <c r="V133" i="21" l="1"/>
  <c r="V138" i="21"/>
  <c r="V136" i="21"/>
  <c r="W138" i="21"/>
  <c r="W136" i="21"/>
  <c r="W133" i="21"/>
  <c r="V120" i="21"/>
  <c r="W120" i="21"/>
  <c r="V19" i="21"/>
  <c r="W100" i="21"/>
  <c r="W19" i="21"/>
  <c r="Q57" i="21" l="1"/>
  <c r="Q56" i="21"/>
  <c r="K92" i="21"/>
  <c r="K146" i="21" l="1"/>
  <c r="U146" i="21"/>
  <c r="T146" i="21"/>
  <c r="V146" i="21" s="1"/>
  <c r="S146" i="21"/>
  <c r="R146" i="21"/>
  <c r="P146" i="21"/>
  <c r="J146" i="21"/>
  <c r="W146" i="21" l="1"/>
  <c r="M77" i="21"/>
  <c r="M72" i="21"/>
  <c r="M60" i="21"/>
  <c r="M30" i="21"/>
  <c r="K137" i="21"/>
  <c r="M29" i="21" l="1"/>
  <c r="P137" i="21"/>
  <c r="M152" i="21"/>
  <c r="Q137" i="21"/>
  <c r="J137" i="21"/>
  <c r="K101" i="21"/>
  <c r="Q101" i="21" l="1"/>
  <c r="P101" i="21"/>
  <c r="J101" i="21"/>
  <c r="U93" i="21"/>
  <c r="V93" i="21" s="1"/>
  <c r="R93" i="21"/>
  <c r="S93" i="21"/>
  <c r="T93" i="21"/>
  <c r="Q31" i="21" l="1"/>
  <c r="Q32" i="21"/>
  <c r="Q33" i="21"/>
  <c r="Q34" i="21"/>
  <c r="Q35" i="21"/>
  <c r="Q36" i="21"/>
  <c r="Q37" i="21"/>
  <c r="Q38" i="21"/>
  <c r="Q39" i="21"/>
  <c r="Q40" i="21"/>
  <c r="Q46" i="21"/>
  <c r="Q47" i="21"/>
  <c r="Q48" i="21"/>
  <c r="Q49" i="21"/>
  <c r="Q52" i="21"/>
  <c r="Q59" i="21"/>
  <c r="Q61" i="21"/>
  <c r="Q62" i="21"/>
  <c r="Q67" i="21"/>
  <c r="Q69" i="21"/>
  <c r="Q70" i="21"/>
  <c r="Q73" i="21"/>
  <c r="Q74" i="21"/>
  <c r="Q75" i="21"/>
  <c r="Q80" i="21"/>
  <c r="Q81" i="21"/>
  <c r="Q83" i="21"/>
  <c r="Q84" i="21"/>
  <c r="Q89" i="21"/>
  <c r="Q90" i="21"/>
  <c r="Q91" i="21"/>
  <c r="Q92" i="21"/>
  <c r="Q95" i="21"/>
  <c r="Q96" i="21"/>
  <c r="Q97" i="21"/>
  <c r="Q98" i="21"/>
  <c r="Q99" i="21"/>
  <c r="Q103" i="21"/>
  <c r="Q104" i="21"/>
  <c r="Q106" i="21"/>
  <c r="Q107" i="21"/>
  <c r="Q109" i="21"/>
  <c r="Q110" i="21"/>
  <c r="Q111" i="21"/>
  <c r="Q112" i="21"/>
  <c r="Q113" i="21"/>
  <c r="Q114" i="21"/>
  <c r="Q116" i="21"/>
  <c r="Q117" i="21"/>
  <c r="Q118" i="21"/>
  <c r="Q119" i="21"/>
  <c r="K144" i="21" l="1"/>
  <c r="K160" i="21" s="1"/>
  <c r="K143" i="21"/>
  <c r="O186" i="21" l="1"/>
  <c r="N186" i="21"/>
  <c r="M186" i="21"/>
  <c r="L186" i="21"/>
  <c r="G186" i="21"/>
  <c r="H186" i="21"/>
  <c r="F186" i="21"/>
  <c r="O167" i="21"/>
  <c r="N167" i="21"/>
  <c r="M167" i="21"/>
  <c r="L167" i="21"/>
  <c r="G167" i="21"/>
  <c r="H167" i="21"/>
  <c r="F167" i="21"/>
  <c r="U117" i="21" l="1"/>
  <c r="T117" i="21"/>
  <c r="S117" i="21"/>
  <c r="R117" i="21"/>
  <c r="P117" i="21"/>
  <c r="J117" i="21"/>
  <c r="U118" i="21"/>
  <c r="T118" i="21"/>
  <c r="S118" i="21"/>
  <c r="S186" i="21" s="1"/>
  <c r="R118" i="21"/>
  <c r="R186" i="21" s="1"/>
  <c r="P118" i="21"/>
  <c r="J118" i="21"/>
  <c r="U186" i="21" l="1"/>
  <c r="V118" i="21"/>
  <c r="T186" i="21"/>
  <c r="V117" i="21"/>
  <c r="Q7" i="21"/>
  <c r="W117" i="21"/>
  <c r="W118" i="21"/>
  <c r="O30" i="21"/>
  <c r="N30" i="21"/>
  <c r="L30" i="21"/>
  <c r="G30" i="21"/>
  <c r="H30" i="21"/>
  <c r="F30" i="21"/>
  <c r="U57" i="21"/>
  <c r="U167" i="21" s="1"/>
  <c r="T57" i="21"/>
  <c r="T167" i="21" s="1"/>
  <c r="S57" i="21"/>
  <c r="S167" i="21" s="1"/>
  <c r="R57" i="21"/>
  <c r="R167" i="21" s="1"/>
  <c r="P57" i="21"/>
  <c r="K57" i="21"/>
  <c r="J57" i="21"/>
  <c r="U56" i="21"/>
  <c r="T56" i="21"/>
  <c r="S56" i="21"/>
  <c r="R56" i="21"/>
  <c r="P56" i="21"/>
  <c r="K56" i="21"/>
  <c r="J56" i="21"/>
  <c r="Q30" i="21" l="1"/>
  <c r="V57" i="21"/>
  <c r="V56" i="21"/>
  <c r="W56" i="21"/>
  <c r="W57" i="21"/>
  <c r="O174" i="21" l="1"/>
  <c r="N174" i="21"/>
  <c r="M174" i="21"/>
  <c r="L174" i="21"/>
  <c r="G174" i="21"/>
  <c r="H174" i="21"/>
  <c r="F174" i="21"/>
  <c r="O166" i="21"/>
  <c r="O210" i="21" s="1"/>
  <c r="N166" i="21"/>
  <c r="N210" i="21" s="1"/>
  <c r="M166" i="21"/>
  <c r="M210" i="21" s="1"/>
  <c r="L166" i="21"/>
  <c r="L210" i="21" s="1"/>
  <c r="G166" i="21"/>
  <c r="H166" i="21"/>
  <c r="H210" i="21" s="1"/>
  <c r="F166" i="21"/>
  <c r="O163" i="21"/>
  <c r="N163" i="21"/>
  <c r="N209" i="21" s="1"/>
  <c r="M163" i="21"/>
  <c r="M209" i="21" s="1"/>
  <c r="L163" i="21"/>
  <c r="L209" i="21" s="1"/>
  <c r="G163" i="21"/>
  <c r="G209" i="21" s="1"/>
  <c r="H163" i="21"/>
  <c r="H209" i="21" s="1"/>
  <c r="F163" i="21"/>
  <c r="F209" i="21" s="1"/>
  <c r="O178" i="21"/>
  <c r="N178" i="21"/>
  <c r="M178" i="21"/>
  <c r="L178" i="21"/>
  <c r="G178" i="21"/>
  <c r="H178" i="21"/>
  <c r="F178" i="21"/>
  <c r="U53" i="21"/>
  <c r="U178" i="21" s="1"/>
  <c r="T53" i="21"/>
  <c r="V53" i="21" s="1"/>
  <c r="S53" i="21"/>
  <c r="S178" i="21" s="1"/>
  <c r="R53" i="21"/>
  <c r="R178" i="21" s="1"/>
  <c r="P53" i="21"/>
  <c r="K53" i="21"/>
  <c r="J53" i="21"/>
  <c r="U44" i="21"/>
  <c r="T44" i="21"/>
  <c r="S44" i="21"/>
  <c r="R44" i="21"/>
  <c r="P44" i="21"/>
  <c r="K44" i="21"/>
  <c r="J44" i="21"/>
  <c r="U45" i="21"/>
  <c r="U163" i="21" s="1"/>
  <c r="U209" i="21" s="1"/>
  <c r="T45" i="21"/>
  <c r="V45" i="21" s="1"/>
  <c r="S45" i="21"/>
  <c r="S163" i="21" s="1"/>
  <c r="S209" i="21" s="1"/>
  <c r="R45" i="21"/>
  <c r="R163" i="21" s="1"/>
  <c r="R209" i="21" s="1"/>
  <c r="P45" i="21"/>
  <c r="K45" i="21"/>
  <c r="J45" i="21"/>
  <c r="U59" i="21"/>
  <c r="U166" i="21" s="1"/>
  <c r="U210" i="21" s="1"/>
  <c r="T59" i="21"/>
  <c r="T166" i="21" s="1"/>
  <c r="S59" i="21"/>
  <c r="R59" i="21"/>
  <c r="R166" i="21" s="1"/>
  <c r="P59" i="21"/>
  <c r="K59" i="21"/>
  <c r="J59" i="21"/>
  <c r="F210" i="21" l="1"/>
  <c r="R210" i="21"/>
  <c r="S210" i="21"/>
  <c r="G210" i="21"/>
  <c r="T210" i="21"/>
  <c r="S166" i="21"/>
  <c r="K163" i="21"/>
  <c r="T178" i="21"/>
  <c r="T163" i="21"/>
  <c r="Q163" i="21"/>
  <c r="W163" i="21"/>
  <c r="V59" i="21"/>
  <c r="V44" i="21"/>
  <c r="W53" i="21"/>
  <c r="W45" i="21"/>
  <c r="W44" i="21"/>
  <c r="W59" i="21"/>
  <c r="V163" i="21" l="1"/>
  <c r="T209" i="21"/>
  <c r="K16" i="21"/>
  <c r="K17" i="21"/>
  <c r="Q151" i="21"/>
  <c r="Q150" i="21"/>
  <c r="Q139" i="21"/>
  <c r="U107" i="21"/>
  <c r="W107" i="21" s="1"/>
  <c r="T107" i="21"/>
  <c r="S107" i="21"/>
  <c r="R107" i="21"/>
  <c r="P107" i="21"/>
  <c r="J107" i="21"/>
  <c r="V107" i="21" l="1"/>
  <c r="J9" i="21"/>
  <c r="J10" i="21"/>
  <c r="J11" i="21"/>
  <c r="J12" i="21"/>
  <c r="J13" i="21"/>
  <c r="J14" i="21"/>
  <c r="J15" i="21"/>
  <c r="J16" i="21"/>
  <c r="J17" i="21"/>
  <c r="J18" i="21"/>
  <c r="J21" i="21"/>
  <c r="J22" i="21"/>
  <c r="J23" i="21"/>
  <c r="J24" i="21"/>
  <c r="J25" i="21"/>
  <c r="J28" i="21"/>
  <c r="J31" i="21"/>
  <c r="J32" i="21"/>
  <c r="J33" i="21"/>
  <c r="J34" i="21"/>
  <c r="J35" i="21"/>
  <c r="J36" i="21"/>
  <c r="J37" i="21"/>
  <c r="J38" i="21"/>
  <c r="J39" i="21"/>
  <c r="J40" i="21"/>
  <c r="J41" i="21"/>
  <c r="H77" i="21" l="1"/>
  <c r="Q86" i="21" l="1"/>
  <c r="Q145" i="21"/>
  <c r="Q143" i="21"/>
  <c r="Q122" i="21"/>
  <c r="Q123" i="21"/>
  <c r="Q124" i="21"/>
  <c r="Q125" i="21"/>
  <c r="Q126" i="21"/>
  <c r="Q127" i="21"/>
  <c r="Q129" i="21"/>
  <c r="K135" i="21" l="1"/>
  <c r="K119" i="21"/>
  <c r="K9" i="21"/>
  <c r="K10" i="21"/>
  <c r="K11" i="21"/>
  <c r="K12" i="21"/>
  <c r="K13" i="21"/>
  <c r="K14" i="21"/>
  <c r="K15" i="21"/>
  <c r="K18" i="21"/>
  <c r="K21" i="21"/>
  <c r="K22" i="21"/>
  <c r="K23" i="21"/>
  <c r="K24" i="21"/>
  <c r="K25" i="21"/>
  <c r="K28" i="21"/>
  <c r="K31" i="21"/>
  <c r="K32" i="21"/>
  <c r="K33" i="21"/>
  <c r="K34" i="21"/>
  <c r="K35" i="21"/>
  <c r="K36" i="21"/>
  <c r="K38" i="21"/>
  <c r="K39" i="21"/>
  <c r="K40" i="21"/>
  <c r="K41" i="21"/>
  <c r="K42" i="21"/>
  <c r="K43" i="21"/>
  <c r="K46" i="21"/>
  <c r="K47" i="21"/>
  <c r="K48" i="21"/>
  <c r="K49" i="21"/>
  <c r="K50" i="21"/>
  <c r="K51" i="21"/>
  <c r="K52" i="21"/>
  <c r="K54" i="21"/>
  <c r="K55" i="21"/>
  <c r="K58" i="21"/>
  <c r="K61" i="21"/>
  <c r="K62" i="21"/>
  <c r="K63" i="21"/>
  <c r="K65" i="21"/>
  <c r="K66" i="21"/>
  <c r="K67" i="21"/>
  <c r="K68" i="21"/>
  <c r="K69" i="21"/>
  <c r="K70" i="21"/>
  <c r="K71" i="21"/>
  <c r="K73" i="21"/>
  <c r="K74" i="21"/>
  <c r="K75" i="21"/>
  <c r="K76" i="21"/>
  <c r="K78" i="21"/>
  <c r="K79" i="21"/>
  <c r="K80" i="21"/>
  <c r="K82" i="21"/>
  <c r="K83" i="21"/>
  <c r="K84" i="21"/>
  <c r="K85" i="21"/>
  <c r="K89" i="21"/>
  <c r="K94" i="21"/>
  <c r="K95" i="21"/>
  <c r="K96" i="21"/>
  <c r="K111" i="21"/>
  <c r="K112" i="21"/>
  <c r="P9" i="21" l="1"/>
  <c r="P10" i="21"/>
  <c r="P11" i="21"/>
  <c r="P14" i="21"/>
  <c r="P15" i="21"/>
  <c r="P16" i="21"/>
  <c r="P17" i="21"/>
  <c r="P18" i="21"/>
  <c r="P21" i="21"/>
  <c r="P22" i="21"/>
  <c r="P23" i="21"/>
  <c r="P24" i="21"/>
  <c r="P25" i="21"/>
  <c r="P28" i="21"/>
  <c r="P31" i="21"/>
  <c r="P32" i="21"/>
  <c r="P34" i="21"/>
  <c r="P35" i="21"/>
  <c r="P36" i="21"/>
  <c r="P37" i="21"/>
  <c r="P38" i="21"/>
  <c r="P39" i="21"/>
  <c r="P40" i="21"/>
  <c r="P41" i="21"/>
  <c r="P42" i="21"/>
  <c r="P43" i="21"/>
  <c r="P46" i="21"/>
  <c r="P47" i="21"/>
  <c r="P48" i="21"/>
  <c r="P49" i="21"/>
  <c r="P50" i="21"/>
  <c r="P51" i="21"/>
  <c r="P52" i="21"/>
  <c r="P54" i="21"/>
  <c r="P55" i="21"/>
  <c r="P58" i="21"/>
  <c r="P61" i="21"/>
  <c r="P62" i="21"/>
  <c r="P63" i="21"/>
  <c r="P64" i="21"/>
  <c r="P65" i="21"/>
  <c r="P66" i="21"/>
  <c r="P67" i="21"/>
  <c r="P68" i="21"/>
  <c r="P69" i="21"/>
  <c r="P70" i="21"/>
  <c r="P71" i="21"/>
  <c r="P73" i="21"/>
  <c r="P74" i="21"/>
  <c r="P75" i="21"/>
  <c r="P76" i="21"/>
  <c r="P78" i="21"/>
  <c r="P79" i="21"/>
  <c r="P80" i="21"/>
  <c r="P81" i="21"/>
  <c r="P82" i="21"/>
  <c r="P83" i="21"/>
  <c r="P84" i="21"/>
  <c r="P85" i="21"/>
  <c r="P87" i="21"/>
  <c r="P88" i="21"/>
  <c r="P89" i="21"/>
  <c r="P90" i="21"/>
  <c r="P91" i="21"/>
  <c r="P92" i="21"/>
  <c r="P94" i="21"/>
  <c r="P95" i="21"/>
  <c r="P96" i="21"/>
  <c r="P97" i="21"/>
  <c r="P98" i="21"/>
  <c r="P99" i="21"/>
  <c r="P102" i="21"/>
  <c r="P103" i="21"/>
  <c r="P104" i="21"/>
  <c r="P106" i="21"/>
  <c r="P109" i="21"/>
  <c r="P110" i="21"/>
  <c r="P111" i="21"/>
  <c r="P112" i="21"/>
  <c r="P113" i="21"/>
  <c r="P114" i="21"/>
  <c r="P116" i="21"/>
  <c r="P119" i="21"/>
  <c r="P122" i="21"/>
  <c r="P123" i="21"/>
  <c r="P124" i="21"/>
  <c r="P125" i="21"/>
  <c r="P126" i="21"/>
  <c r="P127" i="21"/>
  <c r="P128" i="21"/>
  <c r="P129" i="21"/>
  <c r="P130" i="21"/>
  <c r="P131" i="21"/>
  <c r="P132" i="21"/>
  <c r="P135" i="21"/>
  <c r="P139" i="21"/>
  <c r="P140" i="21"/>
  <c r="P141" i="21"/>
  <c r="P142" i="21"/>
  <c r="P143" i="21"/>
  <c r="P144" i="21"/>
  <c r="P145" i="21"/>
  <c r="P150" i="21"/>
  <c r="P151" i="21"/>
  <c r="P160" i="21" l="1"/>
  <c r="R10" i="21"/>
  <c r="S10" i="21"/>
  <c r="T10" i="21"/>
  <c r="U10" i="21"/>
  <c r="R11" i="21"/>
  <c r="S11" i="21"/>
  <c r="T11" i="21"/>
  <c r="U11" i="21"/>
  <c r="R12" i="21"/>
  <c r="S12" i="21"/>
  <c r="T12" i="21"/>
  <c r="U12" i="21"/>
  <c r="R13" i="21"/>
  <c r="S13" i="21"/>
  <c r="T13" i="21"/>
  <c r="U13" i="21"/>
  <c r="R14" i="21"/>
  <c r="S14" i="21"/>
  <c r="T14" i="21"/>
  <c r="U14" i="21"/>
  <c r="R15" i="21"/>
  <c r="S15" i="21"/>
  <c r="T15" i="21"/>
  <c r="U15" i="21"/>
  <c r="R16" i="21"/>
  <c r="S16" i="21"/>
  <c r="T16" i="21"/>
  <c r="U16" i="21"/>
  <c r="R17" i="21"/>
  <c r="S17" i="21"/>
  <c r="T17" i="21"/>
  <c r="U17" i="21"/>
  <c r="R18" i="21"/>
  <c r="S18" i="21"/>
  <c r="T18" i="21"/>
  <c r="U18" i="21"/>
  <c r="R21" i="21"/>
  <c r="S21" i="21"/>
  <c r="T21" i="21"/>
  <c r="U21" i="21"/>
  <c r="R22" i="21"/>
  <c r="S22" i="21"/>
  <c r="T22" i="21"/>
  <c r="U22" i="21"/>
  <c r="R23" i="21"/>
  <c r="S23" i="21"/>
  <c r="T23" i="21"/>
  <c r="U23" i="21"/>
  <c r="R24" i="21"/>
  <c r="S24" i="21"/>
  <c r="T24" i="21"/>
  <c r="U24" i="21"/>
  <c r="R25" i="21"/>
  <c r="S25" i="21"/>
  <c r="T25" i="21"/>
  <c r="U25" i="21"/>
  <c r="R28" i="21"/>
  <c r="S28" i="21"/>
  <c r="T28" i="21"/>
  <c r="U28" i="21"/>
  <c r="R31" i="21"/>
  <c r="S31" i="21"/>
  <c r="T31" i="21"/>
  <c r="U31" i="21"/>
  <c r="R32" i="21"/>
  <c r="S32" i="21"/>
  <c r="T32" i="21"/>
  <c r="U32" i="21"/>
  <c r="R33" i="21"/>
  <c r="S33" i="21"/>
  <c r="T33" i="21"/>
  <c r="U33" i="21"/>
  <c r="R34" i="21"/>
  <c r="S34" i="21"/>
  <c r="T34" i="21"/>
  <c r="U34" i="21"/>
  <c r="R35" i="21"/>
  <c r="S35" i="21"/>
  <c r="T35" i="21"/>
  <c r="U35" i="21"/>
  <c r="R36" i="21"/>
  <c r="S36" i="21"/>
  <c r="T36" i="21"/>
  <c r="U36" i="21"/>
  <c r="R37" i="21"/>
  <c r="S37" i="21"/>
  <c r="T37" i="21"/>
  <c r="U37" i="21"/>
  <c r="R38" i="21"/>
  <c r="S38" i="21"/>
  <c r="T38" i="21"/>
  <c r="U38" i="21"/>
  <c r="R39" i="21"/>
  <c r="S39" i="21"/>
  <c r="T39" i="21"/>
  <c r="U39" i="21"/>
  <c r="R40" i="21"/>
  <c r="S40" i="21"/>
  <c r="T40" i="21"/>
  <c r="U40" i="21"/>
  <c r="R41" i="21"/>
  <c r="S41" i="21"/>
  <c r="T41" i="21"/>
  <c r="U41" i="21"/>
  <c r="R42" i="21"/>
  <c r="S42" i="21"/>
  <c r="T42" i="21"/>
  <c r="U42" i="21"/>
  <c r="R43" i="21"/>
  <c r="S43" i="21"/>
  <c r="T43" i="21"/>
  <c r="U43" i="21"/>
  <c r="R46" i="21"/>
  <c r="S46" i="21"/>
  <c r="T46" i="21"/>
  <c r="U46" i="21"/>
  <c r="R47" i="21"/>
  <c r="S47" i="21"/>
  <c r="T47" i="21"/>
  <c r="U47" i="21"/>
  <c r="R48" i="21"/>
  <c r="S48" i="21"/>
  <c r="T48" i="21"/>
  <c r="U48" i="21"/>
  <c r="R49" i="21"/>
  <c r="S49" i="21"/>
  <c r="T49" i="21"/>
  <c r="U49" i="21"/>
  <c r="R50" i="21"/>
  <c r="S50" i="21"/>
  <c r="T50" i="21"/>
  <c r="U50" i="21"/>
  <c r="R51" i="21"/>
  <c r="S51" i="21"/>
  <c r="T51" i="21"/>
  <c r="U51" i="21"/>
  <c r="R52" i="21"/>
  <c r="S52" i="21"/>
  <c r="T52" i="21"/>
  <c r="U52" i="21"/>
  <c r="R54" i="21"/>
  <c r="S54" i="21"/>
  <c r="S164" i="21" s="1"/>
  <c r="T54" i="21"/>
  <c r="T164" i="21" s="1"/>
  <c r="U54" i="21"/>
  <c r="U164" i="21" s="1"/>
  <c r="R55" i="21"/>
  <c r="S55" i="21"/>
  <c r="T55" i="21"/>
  <c r="U55" i="21"/>
  <c r="R58" i="21"/>
  <c r="R165" i="21" s="1"/>
  <c r="S58" i="21"/>
  <c r="S165" i="21" s="1"/>
  <c r="T58" i="21"/>
  <c r="U58" i="21"/>
  <c r="U165" i="21" s="1"/>
  <c r="R61" i="21"/>
  <c r="S61" i="21"/>
  <c r="T61" i="21"/>
  <c r="U61" i="21"/>
  <c r="R62" i="21"/>
  <c r="S62" i="21"/>
  <c r="T62" i="21"/>
  <c r="U62" i="21"/>
  <c r="R63" i="21"/>
  <c r="S63" i="21"/>
  <c r="T63" i="21"/>
  <c r="U63" i="21"/>
  <c r="R64" i="21"/>
  <c r="S64" i="21"/>
  <c r="T64" i="21"/>
  <c r="U64" i="21"/>
  <c r="R65" i="21"/>
  <c r="S65" i="21"/>
  <c r="T65" i="21"/>
  <c r="U65" i="21"/>
  <c r="R66" i="21"/>
  <c r="S66" i="21"/>
  <c r="S170" i="21" s="1"/>
  <c r="T66" i="21"/>
  <c r="T170" i="21" s="1"/>
  <c r="U66" i="21"/>
  <c r="U170" i="21" s="1"/>
  <c r="R67" i="21"/>
  <c r="S67" i="21"/>
  <c r="T67" i="21"/>
  <c r="U67" i="21"/>
  <c r="R68" i="21"/>
  <c r="S68" i="21"/>
  <c r="T68" i="21"/>
  <c r="U68" i="21"/>
  <c r="R69" i="21"/>
  <c r="S69" i="21"/>
  <c r="T69" i="21"/>
  <c r="U69" i="21"/>
  <c r="R70" i="21"/>
  <c r="S70" i="21"/>
  <c r="T70" i="21"/>
  <c r="U70" i="21"/>
  <c r="R71" i="21"/>
  <c r="S71" i="21"/>
  <c r="T71" i="21"/>
  <c r="U71" i="21"/>
  <c r="R73" i="21"/>
  <c r="S73" i="21"/>
  <c r="T73" i="21"/>
  <c r="U73" i="21"/>
  <c r="R74" i="21"/>
  <c r="S74" i="21"/>
  <c r="T74" i="21"/>
  <c r="U74" i="21"/>
  <c r="R75" i="21"/>
  <c r="S75" i="21"/>
  <c r="T75" i="21"/>
  <c r="U75" i="21"/>
  <c r="R76" i="21"/>
  <c r="S76" i="21"/>
  <c r="T76" i="21"/>
  <c r="U76" i="21"/>
  <c r="R78" i="21"/>
  <c r="S78" i="21"/>
  <c r="T78" i="21"/>
  <c r="U78" i="21"/>
  <c r="R79" i="21"/>
  <c r="S79" i="21"/>
  <c r="T79" i="21"/>
  <c r="U79" i="21"/>
  <c r="R80" i="21"/>
  <c r="S80" i="21"/>
  <c r="T80" i="21"/>
  <c r="U80" i="21"/>
  <c r="R81" i="21"/>
  <c r="S81" i="21"/>
  <c r="T81" i="21"/>
  <c r="U81" i="21"/>
  <c r="R82" i="21"/>
  <c r="S82" i="21"/>
  <c r="T82" i="21"/>
  <c r="U82" i="21"/>
  <c r="R83" i="21"/>
  <c r="S83" i="21"/>
  <c r="T83" i="21"/>
  <c r="U83" i="21"/>
  <c r="R84" i="21"/>
  <c r="S84" i="21"/>
  <c r="T84" i="21"/>
  <c r="U84" i="21"/>
  <c r="R85" i="21"/>
  <c r="S85" i="21"/>
  <c r="T85" i="21"/>
  <c r="U85" i="21"/>
  <c r="R87" i="21"/>
  <c r="S87" i="21"/>
  <c r="T87" i="21"/>
  <c r="U87" i="21"/>
  <c r="R88" i="21"/>
  <c r="S88" i="21"/>
  <c r="T88" i="21"/>
  <c r="U88" i="21"/>
  <c r="R89" i="21"/>
  <c r="S89" i="21"/>
  <c r="T89" i="21"/>
  <c r="U89" i="21"/>
  <c r="R90" i="21"/>
  <c r="S90" i="21"/>
  <c r="T90" i="21"/>
  <c r="U90" i="21"/>
  <c r="R91" i="21"/>
  <c r="S91" i="21"/>
  <c r="T91" i="21"/>
  <c r="U91" i="21"/>
  <c r="R92" i="21"/>
  <c r="S92" i="21"/>
  <c r="T92" i="21"/>
  <c r="U92" i="21"/>
  <c r="R94" i="21"/>
  <c r="S94" i="21"/>
  <c r="T94" i="21"/>
  <c r="U94" i="21"/>
  <c r="R95" i="21"/>
  <c r="S95" i="21"/>
  <c r="T95" i="21"/>
  <c r="U95" i="21"/>
  <c r="R96" i="21"/>
  <c r="S96" i="21"/>
  <c r="T96" i="21"/>
  <c r="U96" i="21"/>
  <c r="R97" i="21"/>
  <c r="S97" i="21"/>
  <c r="T97" i="21"/>
  <c r="U97" i="21"/>
  <c r="R98" i="21"/>
  <c r="S98" i="21"/>
  <c r="T98" i="21"/>
  <c r="U98" i="21"/>
  <c r="R99" i="21"/>
  <c r="S99" i="21"/>
  <c r="T99" i="21"/>
  <c r="U99" i="21"/>
  <c r="R102" i="21"/>
  <c r="S102" i="21"/>
  <c r="T102" i="21"/>
  <c r="U102" i="21"/>
  <c r="R103" i="21"/>
  <c r="S103" i="21"/>
  <c r="T103" i="21"/>
  <c r="U103" i="21"/>
  <c r="R104" i="21"/>
  <c r="S104" i="21"/>
  <c r="T104" i="21"/>
  <c r="U104" i="21"/>
  <c r="R106" i="21"/>
  <c r="S106" i="21"/>
  <c r="T106" i="21"/>
  <c r="U106" i="21"/>
  <c r="R109" i="21"/>
  <c r="S109" i="21"/>
  <c r="T109" i="21"/>
  <c r="U109" i="21"/>
  <c r="R110" i="21"/>
  <c r="S110" i="21"/>
  <c r="T110" i="21"/>
  <c r="U110" i="21"/>
  <c r="R111" i="21"/>
  <c r="S111" i="21"/>
  <c r="T111" i="21"/>
  <c r="U111" i="21"/>
  <c r="R112" i="21"/>
  <c r="S112" i="21"/>
  <c r="T112" i="21"/>
  <c r="U112" i="21"/>
  <c r="R113" i="21"/>
  <c r="S113" i="21"/>
  <c r="T113" i="21"/>
  <c r="U113" i="21"/>
  <c r="R114" i="21"/>
  <c r="S114" i="21"/>
  <c r="T114" i="21"/>
  <c r="U114" i="21"/>
  <c r="R116" i="21"/>
  <c r="S116" i="21"/>
  <c r="T116" i="21"/>
  <c r="U116" i="21"/>
  <c r="R119" i="21"/>
  <c r="S119" i="21"/>
  <c r="T119" i="21"/>
  <c r="U119" i="21"/>
  <c r="R121" i="21"/>
  <c r="S121" i="21"/>
  <c r="T121" i="21"/>
  <c r="U121" i="21"/>
  <c r="R122" i="21"/>
  <c r="S122" i="21"/>
  <c r="T122" i="21"/>
  <c r="U122" i="21"/>
  <c r="R123" i="21"/>
  <c r="S123" i="21"/>
  <c r="T123" i="21"/>
  <c r="U123" i="21"/>
  <c r="R124" i="21"/>
  <c r="S124" i="21"/>
  <c r="T124" i="21"/>
  <c r="U124" i="21"/>
  <c r="R125" i="21"/>
  <c r="S125" i="21"/>
  <c r="T125" i="21"/>
  <c r="U125" i="21"/>
  <c r="R126" i="21"/>
  <c r="S126" i="21"/>
  <c r="T126" i="21"/>
  <c r="U126" i="21"/>
  <c r="R127" i="21"/>
  <c r="S127" i="21"/>
  <c r="T127" i="21"/>
  <c r="U127" i="21"/>
  <c r="R128" i="21"/>
  <c r="S128" i="21"/>
  <c r="T128" i="21"/>
  <c r="U128" i="21"/>
  <c r="R129" i="21"/>
  <c r="S129" i="21"/>
  <c r="T129" i="21"/>
  <c r="U129" i="21"/>
  <c r="R130" i="21"/>
  <c r="S130" i="21"/>
  <c r="T130" i="21"/>
  <c r="U130" i="21"/>
  <c r="R131" i="21"/>
  <c r="S131" i="21"/>
  <c r="T131" i="21"/>
  <c r="U131" i="21"/>
  <c r="R132" i="21"/>
  <c r="S132" i="21"/>
  <c r="T132" i="21"/>
  <c r="U132" i="21"/>
  <c r="R135" i="21"/>
  <c r="S135" i="21"/>
  <c r="T135" i="21"/>
  <c r="U135" i="21"/>
  <c r="R139" i="21"/>
  <c r="S139" i="21"/>
  <c r="T139" i="21"/>
  <c r="U139" i="21"/>
  <c r="R140" i="21"/>
  <c r="S140" i="21"/>
  <c r="T140" i="21"/>
  <c r="U140" i="21"/>
  <c r="R141" i="21"/>
  <c r="S141" i="21"/>
  <c r="T141" i="21"/>
  <c r="U141" i="21"/>
  <c r="R142" i="21"/>
  <c r="S142" i="21"/>
  <c r="T142" i="21"/>
  <c r="U142" i="21"/>
  <c r="R143" i="21"/>
  <c r="S143" i="21"/>
  <c r="T143" i="21"/>
  <c r="U143" i="21"/>
  <c r="R144" i="21"/>
  <c r="S144" i="21"/>
  <c r="T144" i="21"/>
  <c r="U144" i="21"/>
  <c r="R145" i="21"/>
  <c r="S145" i="21"/>
  <c r="T145" i="21"/>
  <c r="U145" i="21"/>
  <c r="R150" i="21"/>
  <c r="S150" i="21"/>
  <c r="T150" i="21"/>
  <c r="U150" i="21"/>
  <c r="R151" i="21"/>
  <c r="S151" i="21"/>
  <c r="T151" i="21"/>
  <c r="U151" i="21"/>
  <c r="R170" i="21"/>
  <c r="O170" i="21"/>
  <c r="N170" i="21"/>
  <c r="M170" i="21"/>
  <c r="L170" i="21"/>
  <c r="G170" i="21"/>
  <c r="H170" i="21"/>
  <c r="F170" i="21"/>
  <c r="T165" i="21"/>
  <c r="O165" i="21"/>
  <c r="N165" i="21"/>
  <c r="M165" i="21"/>
  <c r="L165" i="21"/>
  <c r="G165" i="21"/>
  <c r="H165" i="21"/>
  <c r="F165" i="21"/>
  <c r="R164" i="21"/>
  <c r="O164" i="21"/>
  <c r="N164" i="21"/>
  <c r="M164" i="21"/>
  <c r="L164" i="21"/>
  <c r="G164" i="21"/>
  <c r="H164" i="21"/>
  <c r="F164" i="21"/>
  <c r="K140" i="21"/>
  <c r="J116" i="21"/>
  <c r="J92" i="21"/>
  <c r="O77" i="21"/>
  <c r="N77" i="21"/>
  <c r="L77" i="21"/>
  <c r="G77" i="21"/>
  <c r="F77" i="21"/>
  <c r="J81" i="21"/>
  <c r="T160" i="21" l="1"/>
  <c r="R160" i="21"/>
  <c r="U160" i="21"/>
  <c r="S160" i="21"/>
  <c r="T7" i="21"/>
  <c r="R7" i="21"/>
  <c r="U7" i="21"/>
  <c r="S7" i="21"/>
  <c r="T174" i="21"/>
  <c r="R174" i="21"/>
  <c r="U174" i="21"/>
  <c r="S174" i="21"/>
  <c r="R101" i="21"/>
  <c r="T101" i="21"/>
  <c r="U101" i="21"/>
  <c r="S101" i="21"/>
  <c r="R137" i="21"/>
  <c r="U137" i="21"/>
  <c r="S137" i="21"/>
  <c r="T137" i="21"/>
  <c r="T86" i="21"/>
  <c r="R86" i="21"/>
  <c r="U86" i="21"/>
  <c r="S86" i="21"/>
  <c r="Q77" i="21"/>
  <c r="W144" i="21"/>
  <c r="W110" i="21"/>
  <c r="W109" i="21"/>
  <c r="W96" i="21"/>
  <c r="W92" i="21"/>
  <c r="W91" i="21"/>
  <c r="W90" i="21"/>
  <c r="W89" i="21"/>
  <c r="W17" i="21"/>
  <c r="W16" i="21"/>
  <c r="W137" i="21"/>
  <c r="S77" i="21"/>
  <c r="U77" i="21"/>
  <c r="U72" i="21"/>
  <c r="S72" i="21"/>
  <c r="U60" i="21"/>
  <c r="S60" i="21"/>
  <c r="U30" i="21"/>
  <c r="S30" i="21"/>
  <c r="R77" i="21"/>
  <c r="T77" i="21"/>
  <c r="T72" i="21"/>
  <c r="R72" i="21"/>
  <c r="T60" i="21"/>
  <c r="R60" i="21"/>
  <c r="T30" i="21"/>
  <c r="R30" i="21"/>
  <c r="V81" i="21"/>
  <c r="W151" i="21"/>
  <c r="W140" i="21"/>
  <c r="W112" i="21"/>
  <c r="W97" i="21"/>
  <c r="W113" i="21"/>
  <c r="W150" i="21"/>
  <c r="V150" i="21"/>
  <c r="V145" i="21"/>
  <c r="W145" i="21"/>
  <c r="V92" i="21"/>
  <c r="W119" i="21"/>
  <c r="K86" i="21"/>
  <c r="P77" i="21"/>
  <c r="W143" i="21"/>
  <c r="W141" i="21"/>
  <c r="W139" i="21"/>
  <c r="W135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14" i="21"/>
  <c r="W111" i="21"/>
  <c r="P86" i="21"/>
  <c r="K77" i="21"/>
  <c r="W116" i="21"/>
  <c r="W104" i="21"/>
  <c r="W25" i="21"/>
  <c r="W51" i="21"/>
  <c r="V116" i="21"/>
  <c r="W81" i="21"/>
  <c r="V101" i="21" l="1"/>
  <c r="V137" i="21"/>
  <c r="W101" i="21"/>
  <c r="J135" i="21"/>
  <c r="V135" i="21" l="1"/>
  <c r="P7" i="21" l="1"/>
  <c r="K7" i="21"/>
  <c r="K30" i="21"/>
  <c r="W58" i="21"/>
  <c r="J58" i="21"/>
  <c r="J55" i="21"/>
  <c r="J30" i="21" l="1"/>
  <c r="P30" i="21"/>
  <c r="V58" i="21"/>
  <c r="W55" i="21"/>
  <c r="V55" i="21"/>
  <c r="J143" i="21"/>
  <c r="J144" i="21"/>
  <c r="J145" i="21"/>
  <c r="J54" i="21"/>
  <c r="V54" i="21"/>
  <c r="W54" i="21"/>
  <c r="J160" i="21" l="1"/>
  <c r="O162" i="21"/>
  <c r="N162" i="21"/>
  <c r="M162" i="21"/>
  <c r="L162" i="21"/>
  <c r="G162" i="21"/>
  <c r="H162" i="21"/>
  <c r="F162" i="21"/>
  <c r="O168" i="21"/>
  <c r="N168" i="21"/>
  <c r="M168" i="21"/>
  <c r="L168" i="21"/>
  <c r="G168" i="21"/>
  <c r="H168" i="21"/>
  <c r="F168" i="21"/>
  <c r="L190" i="21" l="1"/>
  <c r="N190" i="21"/>
  <c r="F190" i="21"/>
  <c r="G190" i="21"/>
  <c r="M190" i="21"/>
  <c r="O190" i="21"/>
  <c r="H190" i="21"/>
  <c r="O3" i="21"/>
  <c r="V164" i="21" l="1"/>
  <c r="W164" i="21"/>
  <c r="V165" i="21"/>
  <c r="W165" i="21"/>
  <c r="V166" i="21"/>
  <c r="W166" i="21"/>
  <c r="V169" i="21"/>
  <c r="W169" i="21"/>
  <c r="V170" i="21"/>
  <c r="W170" i="21"/>
  <c r="V171" i="21"/>
  <c r="W171" i="21"/>
  <c r="V172" i="21"/>
  <c r="W172" i="21"/>
  <c r="V173" i="21"/>
  <c r="W173" i="21"/>
  <c r="V174" i="21"/>
  <c r="W174" i="21"/>
  <c r="V175" i="21"/>
  <c r="W175" i="21"/>
  <c r="V176" i="21"/>
  <c r="W176" i="21"/>
  <c r="V178" i="21"/>
  <c r="W178" i="21"/>
  <c r="V179" i="21"/>
  <c r="W179" i="21"/>
  <c r="V180" i="21"/>
  <c r="W180" i="21"/>
  <c r="V186" i="21"/>
  <c r="W186" i="21"/>
  <c r="V187" i="21"/>
  <c r="W187" i="21"/>
  <c r="V188" i="21"/>
  <c r="W188" i="21"/>
  <c r="V189" i="21"/>
  <c r="W189" i="21"/>
  <c r="Q164" i="21"/>
  <c r="Q165" i="21"/>
  <c r="Q166" i="21"/>
  <c r="Q168" i="21"/>
  <c r="Q169" i="21"/>
  <c r="Q170" i="21"/>
  <c r="Q171" i="21"/>
  <c r="Q172" i="21"/>
  <c r="Q173" i="21"/>
  <c r="Q174" i="21"/>
  <c r="Q175" i="21"/>
  <c r="Q176" i="21"/>
  <c r="Q178" i="21"/>
  <c r="Q179" i="21"/>
  <c r="Q180" i="21"/>
  <c r="Q186" i="21"/>
  <c r="Q187" i="21"/>
  <c r="Q188" i="21"/>
  <c r="Q189" i="21"/>
  <c r="K164" i="21"/>
  <c r="K165" i="21"/>
  <c r="K166" i="21"/>
  <c r="K168" i="21"/>
  <c r="K169" i="21"/>
  <c r="K170" i="21"/>
  <c r="K171" i="21"/>
  <c r="K172" i="21"/>
  <c r="K173" i="21"/>
  <c r="K174" i="21"/>
  <c r="K175" i="21"/>
  <c r="K176" i="21"/>
  <c r="K178" i="21"/>
  <c r="K179" i="21"/>
  <c r="K180" i="21"/>
  <c r="K186" i="21"/>
  <c r="K187" i="21"/>
  <c r="K188" i="21"/>
  <c r="K189" i="21"/>
  <c r="K190" i="21"/>
  <c r="V203" i="21"/>
  <c r="Q203" i="21"/>
  <c r="P203" i="21"/>
  <c r="K203" i="21"/>
  <c r="J203" i="21"/>
  <c r="O202" i="21"/>
  <c r="G201" i="21"/>
  <c r="H200" i="21"/>
  <c r="O198" i="21"/>
  <c r="F198" i="21"/>
  <c r="U197" i="21"/>
  <c r="T197" i="21"/>
  <c r="S197" i="21"/>
  <c r="R197" i="21"/>
  <c r="O197" i="21"/>
  <c r="N197" i="21"/>
  <c r="M197" i="21"/>
  <c r="L197" i="21"/>
  <c r="H197" i="21"/>
  <c r="G197" i="21"/>
  <c r="F197" i="21"/>
  <c r="U196" i="21"/>
  <c r="T196" i="21"/>
  <c r="S196" i="21"/>
  <c r="R196" i="21"/>
  <c r="O196" i="21"/>
  <c r="N196" i="21"/>
  <c r="M196" i="21"/>
  <c r="L196" i="21"/>
  <c r="H196" i="21"/>
  <c r="G196" i="21"/>
  <c r="F196" i="21"/>
  <c r="U195" i="21"/>
  <c r="T195" i="21"/>
  <c r="T204" i="21" s="1"/>
  <c r="S195" i="21"/>
  <c r="S204" i="21" s="1"/>
  <c r="R195" i="21"/>
  <c r="R204" i="21" s="1"/>
  <c r="O195" i="21"/>
  <c r="O204" i="21" s="1"/>
  <c r="N195" i="21"/>
  <c r="N204" i="21" s="1"/>
  <c r="M195" i="21"/>
  <c r="M204" i="21" s="1"/>
  <c r="L195" i="21"/>
  <c r="L204" i="21" s="1"/>
  <c r="H195" i="21"/>
  <c r="G195" i="21"/>
  <c r="G204" i="21" s="1"/>
  <c r="F195" i="21"/>
  <c r="F204" i="21" s="1"/>
  <c r="N198" i="21"/>
  <c r="M198" i="21"/>
  <c r="L198" i="21"/>
  <c r="H198" i="21"/>
  <c r="G198" i="21"/>
  <c r="N202" i="21"/>
  <c r="M202" i="21"/>
  <c r="L202" i="21"/>
  <c r="G202" i="21"/>
  <c r="F202" i="21"/>
  <c r="L201" i="21"/>
  <c r="S201" i="21"/>
  <c r="N201" i="21"/>
  <c r="M201" i="21"/>
  <c r="F201" i="21"/>
  <c r="O200" i="21"/>
  <c r="N200" i="21"/>
  <c r="M200" i="21"/>
  <c r="L200" i="21"/>
  <c r="G200" i="21"/>
  <c r="F200" i="21"/>
  <c r="H199" i="21"/>
  <c r="F199" i="21"/>
  <c r="U154" i="21"/>
  <c r="T154" i="21"/>
  <c r="R154" i="21"/>
  <c r="P154" i="21"/>
  <c r="J151" i="21"/>
  <c r="J150" i="21"/>
  <c r="K142" i="21"/>
  <c r="J142" i="21"/>
  <c r="K141" i="21"/>
  <c r="J141" i="21"/>
  <c r="J140" i="21"/>
  <c r="J139" i="21"/>
  <c r="J132" i="21"/>
  <c r="J131" i="21"/>
  <c r="J130" i="21"/>
  <c r="J129" i="21"/>
  <c r="J128" i="21"/>
  <c r="J127" i="21"/>
  <c r="J126" i="21"/>
  <c r="J125" i="21"/>
  <c r="J124" i="21"/>
  <c r="J123" i="21"/>
  <c r="J122" i="21"/>
  <c r="J121" i="21"/>
  <c r="J119" i="21"/>
  <c r="J114" i="21"/>
  <c r="J113" i="21"/>
  <c r="J112" i="21"/>
  <c r="J111" i="21"/>
  <c r="J110" i="21"/>
  <c r="J109" i="21"/>
  <c r="J106" i="21"/>
  <c r="J104" i="21"/>
  <c r="J103" i="21"/>
  <c r="J102" i="21"/>
  <c r="J99" i="21"/>
  <c r="J98" i="21"/>
  <c r="J97" i="21"/>
  <c r="J96" i="21"/>
  <c r="J95" i="21"/>
  <c r="J94" i="21"/>
  <c r="J91" i="21"/>
  <c r="J90" i="21"/>
  <c r="J89" i="21"/>
  <c r="J88" i="21"/>
  <c r="J87" i="21"/>
  <c r="J85" i="21"/>
  <c r="J84" i="21"/>
  <c r="J83" i="21"/>
  <c r="J82" i="21"/>
  <c r="J80" i="21"/>
  <c r="J79" i="21"/>
  <c r="J78" i="21"/>
  <c r="J76" i="21"/>
  <c r="J75" i="21"/>
  <c r="J74" i="21"/>
  <c r="J73" i="21"/>
  <c r="O72" i="21"/>
  <c r="N72" i="21"/>
  <c r="L72" i="21"/>
  <c r="H72" i="21"/>
  <c r="G72" i="21"/>
  <c r="F72" i="21"/>
  <c r="J71" i="21"/>
  <c r="T202" i="21"/>
  <c r="S202" i="21"/>
  <c r="R202" i="21"/>
  <c r="J70" i="21"/>
  <c r="J69" i="21"/>
  <c r="J68" i="21"/>
  <c r="J67" i="21"/>
  <c r="T201" i="21"/>
  <c r="J66" i="21"/>
  <c r="J65" i="21"/>
  <c r="J64" i="21"/>
  <c r="J63" i="21"/>
  <c r="J62" i="21"/>
  <c r="J61" i="21"/>
  <c r="O60" i="21"/>
  <c r="N60" i="21"/>
  <c r="L60" i="21"/>
  <c r="H60" i="21"/>
  <c r="G60" i="21"/>
  <c r="F60" i="21"/>
  <c r="J52" i="21"/>
  <c r="J51" i="21"/>
  <c r="J50" i="21"/>
  <c r="J49" i="21"/>
  <c r="J48" i="21"/>
  <c r="J47" i="21"/>
  <c r="J46" i="21"/>
  <c r="U162" i="21"/>
  <c r="S162" i="21"/>
  <c r="R162" i="21"/>
  <c r="J43" i="21"/>
  <c r="J42" i="21"/>
  <c r="R200" i="21"/>
  <c r="T198" i="21"/>
  <c r="S198" i="21"/>
  <c r="R198" i="21"/>
  <c r="U9" i="21"/>
  <c r="U8" i="21" s="1"/>
  <c r="T9" i="21"/>
  <c r="T8" i="21" s="1"/>
  <c r="S9" i="21"/>
  <c r="S8" i="21" s="1"/>
  <c r="R9" i="21"/>
  <c r="R8" i="21" s="1"/>
  <c r="J7" i="21"/>
  <c r="U3" i="21"/>
  <c r="T3" i="21"/>
  <c r="N3" i="21"/>
  <c r="Q60" i="21" l="1"/>
  <c r="F152" i="21"/>
  <c r="F155" i="21" s="1"/>
  <c r="L152" i="21"/>
  <c r="L155" i="21" s="1"/>
  <c r="N152" i="21"/>
  <c r="G152" i="21"/>
  <c r="G155" i="21" s="1"/>
  <c r="Q72" i="21"/>
  <c r="O152" i="21"/>
  <c r="H152" i="21"/>
  <c r="J197" i="21"/>
  <c r="P197" i="21"/>
  <c r="V197" i="21"/>
  <c r="P60" i="21"/>
  <c r="U152" i="21"/>
  <c r="J8" i="21"/>
  <c r="P8" i="21"/>
  <c r="K8" i="21"/>
  <c r="K72" i="21"/>
  <c r="K60" i="21"/>
  <c r="P72" i="21"/>
  <c r="T152" i="21"/>
  <c r="W9" i="21"/>
  <c r="S152" i="21"/>
  <c r="R152" i="21"/>
  <c r="V88" i="21"/>
  <c r="V89" i="21"/>
  <c r="V91" i="21"/>
  <c r="V97" i="21"/>
  <c r="V98" i="21"/>
  <c r="V102" i="21"/>
  <c r="V103" i="21"/>
  <c r="V109" i="21"/>
  <c r="V111" i="21"/>
  <c r="V32" i="21"/>
  <c r="V48" i="21"/>
  <c r="V62" i="21"/>
  <c r="W67" i="21"/>
  <c r="V84" i="21"/>
  <c r="V86" i="21"/>
  <c r="V83" i="21"/>
  <c r="T168" i="21"/>
  <c r="W23" i="21"/>
  <c r="V119" i="21"/>
  <c r="V112" i="21"/>
  <c r="V124" i="21"/>
  <c r="V125" i="21"/>
  <c r="V127" i="21"/>
  <c r="V129" i="21"/>
  <c r="V139" i="21"/>
  <c r="V142" i="21"/>
  <c r="K195" i="21"/>
  <c r="W195" i="21"/>
  <c r="Q196" i="21"/>
  <c r="U168" i="21"/>
  <c r="U190" i="21" s="1"/>
  <c r="U191" i="21" s="1"/>
  <c r="V47" i="21"/>
  <c r="V104" i="21"/>
  <c r="V110" i="21"/>
  <c r="V113" i="21"/>
  <c r="V114" i="21"/>
  <c r="V121" i="21"/>
  <c r="V122" i="21"/>
  <c r="V123" i="21"/>
  <c r="V128" i="21"/>
  <c r="V140" i="21"/>
  <c r="V141" i="21"/>
  <c r="V143" i="21"/>
  <c r="K198" i="21"/>
  <c r="P196" i="21"/>
  <c r="K197" i="21"/>
  <c r="W197" i="21"/>
  <c r="H204" i="21"/>
  <c r="J204" i="21" s="1"/>
  <c r="U204" i="21"/>
  <c r="V204" i="21" s="1"/>
  <c r="W13" i="21"/>
  <c r="R168" i="21"/>
  <c r="R190" i="21" s="1"/>
  <c r="R207" i="21" s="1"/>
  <c r="V10" i="21"/>
  <c r="V17" i="21"/>
  <c r="V21" i="21"/>
  <c r="V22" i="21"/>
  <c r="V25" i="21"/>
  <c r="V28" i="21"/>
  <c r="W32" i="21"/>
  <c r="W33" i="21"/>
  <c r="W36" i="21"/>
  <c r="S168" i="21"/>
  <c r="S190" i="21" s="1"/>
  <c r="W47" i="21"/>
  <c r="W48" i="21"/>
  <c r="W52" i="21"/>
  <c r="W63" i="21"/>
  <c r="V64" i="21"/>
  <c r="V67" i="21"/>
  <c r="W68" i="21"/>
  <c r="V69" i="21"/>
  <c r="W71" i="21"/>
  <c r="V82" i="21"/>
  <c r="V87" i="21"/>
  <c r="V90" i="21"/>
  <c r="W95" i="21"/>
  <c r="V96" i="21"/>
  <c r="W98" i="21"/>
  <c r="V14" i="21"/>
  <c r="N29" i="21"/>
  <c r="W85" i="21"/>
  <c r="V68" i="21"/>
  <c r="V24" i="21"/>
  <c r="V78" i="21"/>
  <c r="V74" i="21"/>
  <c r="V71" i="21"/>
  <c r="V63" i="21"/>
  <c r="W61" i="21"/>
  <c r="V51" i="21"/>
  <c r="T162" i="21"/>
  <c r="W42" i="21"/>
  <c r="V34" i="21"/>
  <c r="V23" i="21"/>
  <c r="W18" i="21"/>
  <c r="W10" i="21"/>
  <c r="W106" i="21"/>
  <c r="V106" i="21"/>
  <c r="V75" i="21"/>
  <c r="L29" i="21"/>
  <c r="H29" i="21"/>
  <c r="W74" i="21"/>
  <c r="V43" i="21"/>
  <c r="W94" i="21"/>
  <c r="V80" i="21"/>
  <c r="V18" i="21"/>
  <c r="V52" i="21"/>
  <c r="V50" i="21"/>
  <c r="W31" i="21"/>
  <c r="F29" i="21"/>
  <c r="V154" i="21"/>
  <c r="V42" i="21"/>
  <c r="V38" i="21"/>
  <c r="V40" i="21"/>
  <c r="V37" i="21"/>
  <c r="W41" i="21"/>
  <c r="V35" i="21"/>
  <c r="W37" i="21"/>
  <c r="V39" i="21"/>
  <c r="Q200" i="21"/>
  <c r="W82" i="21"/>
  <c r="V94" i="21"/>
  <c r="J77" i="21"/>
  <c r="V79" i="21"/>
  <c r="W78" i="21"/>
  <c r="V76" i="21"/>
  <c r="W75" i="21"/>
  <c r="W24" i="21"/>
  <c r="V15" i="21"/>
  <c r="W14" i="21"/>
  <c r="J60" i="21"/>
  <c r="V65" i="21"/>
  <c r="V49" i="21"/>
  <c r="G29" i="21"/>
  <c r="V85" i="21"/>
  <c r="V12" i="21"/>
  <c r="V11" i="21"/>
  <c r="W11" i="21"/>
  <c r="V16" i="21"/>
  <c r="V9" i="21"/>
  <c r="W12" i="21"/>
  <c r="V13" i="21"/>
  <c r="W15" i="21"/>
  <c r="W21" i="21"/>
  <c r="W22" i="21"/>
  <c r="W28" i="21"/>
  <c r="V46" i="21"/>
  <c r="V66" i="21"/>
  <c r="V70" i="21"/>
  <c r="V73" i="21"/>
  <c r="V99" i="21"/>
  <c r="V126" i="21"/>
  <c r="V130" i="21"/>
  <c r="V132" i="21"/>
  <c r="R199" i="21"/>
  <c r="T200" i="21"/>
  <c r="U201" i="21"/>
  <c r="V31" i="21"/>
  <c r="V33" i="21"/>
  <c r="W34" i="21"/>
  <c r="W35" i="21"/>
  <c r="S199" i="21"/>
  <c r="V36" i="21"/>
  <c r="W39" i="21"/>
  <c r="W40" i="21"/>
  <c r="V41" i="21"/>
  <c r="W43" i="21"/>
  <c r="W46" i="21"/>
  <c r="W49" i="21"/>
  <c r="W50" i="21"/>
  <c r="V61" i="21"/>
  <c r="W62" i="21"/>
  <c r="W65" i="21"/>
  <c r="W69" i="21"/>
  <c r="W70" i="21"/>
  <c r="J72" i="21"/>
  <c r="O29" i="21"/>
  <c r="W73" i="21"/>
  <c r="W76" i="21"/>
  <c r="W79" i="21"/>
  <c r="W80" i="21"/>
  <c r="W83" i="21"/>
  <c r="W84" i="21"/>
  <c r="J86" i="21"/>
  <c r="W87" i="21"/>
  <c r="W88" i="21"/>
  <c r="V95" i="21"/>
  <c r="W99" i="21"/>
  <c r="W102" i="21"/>
  <c r="W103" i="21"/>
  <c r="V131" i="21"/>
  <c r="G199" i="21"/>
  <c r="J199" i="21" s="1"/>
  <c r="H201" i="21"/>
  <c r="H202" i="21"/>
  <c r="U202" i="21"/>
  <c r="P195" i="21"/>
  <c r="V196" i="21"/>
  <c r="W196" i="21"/>
  <c r="J200" i="21"/>
  <c r="K200" i="21"/>
  <c r="P202" i="21"/>
  <c r="Q202" i="21"/>
  <c r="P204" i="21"/>
  <c r="Q204" i="21"/>
  <c r="S200" i="21"/>
  <c r="W38" i="21"/>
  <c r="W66" i="21"/>
  <c r="W142" i="21"/>
  <c r="V144" i="21"/>
  <c r="R193" i="21"/>
  <c r="L199" i="21"/>
  <c r="Q190" i="21"/>
  <c r="P200" i="21"/>
  <c r="O201" i="21"/>
  <c r="R201" i="21"/>
  <c r="J198" i="21"/>
  <c r="J196" i="21"/>
  <c r="K196" i="21"/>
  <c r="P198" i="21"/>
  <c r="Q198" i="21"/>
  <c r="N199" i="21"/>
  <c r="K162" i="21"/>
  <c r="M199" i="21"/>
  <c r="O209" i="21"/>
  <c r="O199" i="21"/>
  <c r="Q162" i="21"/>
  <c r="J195" i="21"/>
  <c r="Q195" i="21"/>
  <c r="V195" i="21"/>
  <c r="Q197" i="21"/>
  <c r="Q29" i="21" l="1"/>
  <c r="P152" i="21"/>
  <c r="P155" i="21" s="1"/>
  <c r="J152" i="21"/>
  <c r="S6" i="21"/>
  <c r="T6" i="21"/>
  <c r="R6" i="21"/>
  <c r="J29" i="21"/>
  <c r="P29" i="21"/>
  <c r="T29" i="21"/>
  <c r="K29" i="21"/>
  <c r="U29" i="21"/>
  <c r="R29" i="21"/>
  <c r="S29" i="21"/>
  <c r="W204" i="21"/>
  <c r="T190" i="21"/>
  <c r="V190" i="21" s="1"/>
  <c r="V168" i="21"/>
  <c r="T199" i="21"/>
  <c r="W168" i="21"/>
  <c r="V72" i="21"/>
  <c r="K204" i="21"/>
  <c r="W72" i="21"/>
  <c r="N155" i="21"/>
  <c r="N6" i="21"/>
  <c r="L6" i="21"/>
  <c r="F6" i="21"/>
  <c r="K199" i="21"/>
  <c r="W86" i="21"/>
  <c r="G6" i="21"/>
  <c r="M155" i="21"/>
  <c r="S155" i="21" s="1"/>
  <c r="M6" i="21"/>
  <c r="K201" i="21"/>
  <c r="J201" i="21"/>
  <c r="V77" i="21"/>
  <c r="W77" i="21"/>
  <c r="W7" i="21"/>
  <c r="V7" i="21"/>
  <c r="U199" i="21"/>
  <c r="W162" i="21"/>
  <c r="V162" i="21"/>
  <c r="W30" i="21"/>
  <c r="V30" i="21"/>
  <c r="W201" i="21"/>
  <c r="V201" i="21"/>
  <c r="U198" i="21"/>
  <c r="W8" i="21"/>
  <c r="V8" i="21"/>
  <c r="H155" i="21"/>
  <c r="J157" i="21" s="1"/>
  <c r="K152" i="21"/>
  <c r="H6" i="21"/>
  <c r="R155" i="21"/>
  <c r="Q199" i="21"/>
  <c r="P199" i="21"/>
  <c r="Q201" i="21"/>
  <c r="P201" i="21"/>
  <c r="U200" i="21"/>
  <c r="O155" i="21"/>
  <c r="Q152" i="21"/>
  <c r="O6" i="21"/>
  <c r="V202" i="21"/>
  <c r="W202" i="21"/>
  <c r="J202" i="21"/>
  <c r="K202" i="21"/>
  <c r="V60" i="21"/>
  <c r="W60" i="21"/>
  <c r="S207" i="21"/>
  <c r="I149" i="21" l="1"/>
  <c r="I105" i="21"/>
  <c r="I115" i="21"/>
  <c r="I134" i="21"/>
  <c r="I20" i="21"/>
  <c r="I27" i="21"/>
  <c r="I108" i="21"/>
  <c r="I138" i="21"/>
  <c r="I26" i="21"/>
  <c r="I133" i="21"/>
  <c r="I136" i="21"/>
  <c r="I120" i="21"/>
  <c r="I100" i="21"/>
  <c r="I146" i="21"/>
  <c r="I19" i="21"/>
  <c r="V152" i="21"/>
  <c r="I101" i="21"/>
  <c r="I137" i="21"/>
  <c r="I117" i="21"/>
  <c r="I118" i="21"/>
  <c r="I57" i="21"/>
  <c r="I56" i="21"/>
  <c r="T155" i="21"/>
  <c r="P157" i="21"/>
  <c r="I59" i="21"/>
  <c r="I53" i="21"/>
  <c r="I44" i="21"/>
  <c r="I45" i="21"/>
  <c r="I116" i="21"/>
  <c r="I107" i="21"/>
  <c r="Q155" i="21"/>
  <c r="W190" i="21"/>
  <c r="I81" i="21"/>
  <c r="I92" i="21"/>
  <c r="T207" i="21"/>
  <c r="I58" i="21"/>
  <c r="I135" i="21"/>
  <c r="I55" i="21"/>
  <c r="I54" i="21"/>
  <c r="W29" i="21"/>
  <c r="V29" i="21"/>
  <c r="Q6" i="21"/>
  <c r="P6" i="21"/>
  <c r="V200" i="21"/>
  <c r="W200" i="21"/>
  <c r="I150" i="21"/>
  <c r="I145" i="21"/>
  <c r="I144" i="21"/>
  <c r="I142" i="21"/>
  <c r="I141" i="21"/>
  <c r="I139" i="21"/>
  <c r="I132" i="21"/>
  <c r="I131" i="21"/>
  <c r="I130" i="21"/>
  <c r="I151" i="21"/>
  <c r="I143" i="21"/>
  <c r="I140" i="21"/>
  <c r="I129" i="21"/>
  <c r="I128" i="21"/>
  <c r="I126" i="21"/>
  <c r="I124" i="21"/>
  <c r="I122" i="21"/>
  <c r="I112" i="21"/>
  <c r="I110" i="21"/>
  <c r="I106" i="21"/>
  <c r="I103" i="21"/>
  <c r="I102" i="21"/>
  <c r="I98" i="21"/>
  <c r="I95" i="21"/>
  <c r="I89" i="21"/>
  <c r="I88" i="21"/>
  <c r="I87" i="21"/>
  <c r="I84" i="21"/>
  <c r="I82" i="21"/>
  <c r="I80" i="21"/>
  <c r="I78" i="21"/>
  <c r="I75" i="21"/>
  <c r="I73" i="21"/>
  <c r="I70" i="21"/>
  <c r="I68" i="21"/>
  <c r="I66" i="21"/>
  <c r="I64" i="21"/>
  <c r="I61" i="21"/>
  <c r="I52" i="21"/>
  <c r="I50" i="21"/>
  <c r="I48" i="21"/>
  <c r="I46" i="21"/>
  <c r="I42" i="21"/>
  <c r="I40" i="21"/>
  <c r="I38" i="21"/>
  <c r="I37" i="21"/>
  <c r="I35" i="21"/>
  <c r="I33" i="21"/>
  <c r="I32" i="21"/>
  <c r="I28" i="21"/>
  <c r="I24" i="21"/>
  <c r="I22" i="21"/>
  <c r="I18" i="21"/>
  <c r="I16" i="21"/>
  <c r="I14" i="21"/>
  <c r="I12" i="21"/>
  <c r="I10" i="21"/>
  <c r="K6" i="21"/>
  <c r="I127" i="21"/>
  <c r="I123" i="21"/>
  <c r="I119" i="21"/>
  <c r="I114" i="21"/>
  <c r="I111" i="21"/>
  <c r="I104" i="21"/>
  <c r="I97" i="21"/>
  <c r="I94" i="21"/>
  <c r="I90" i="21"/>
  <c r="I85" i="21"/>
  <c r="I77" i="21"/>
  <c r="I74" i="21"/>
  <c r="I71" i="21"/>
  <c r="I67" i="21"/>
  <c r="I63" i="21"/>
  <c r="I60" i="21"/>
  <c r="I51" i="21"/>
  <c r="I47" i="21"/>
  <c r="I41" i="21"/>
  <c r="I36" i="21"/>
  <c r="I31" i="21"/>
  <c r="I125" i="21"/>
  <c r="I121" i="21"/>
  <c r="I113" i="21"/>
  <c r="I109" i="21"/>
  <c r="I99" i="21"/>
  <c r="I96" i="21"/>
  <c r="I91" i="21"/>
  <c r="I86" i="21"/>
  <c r="I83" i="21"/>
  <c r="I79" i="21"/>
  <c r="I76" i="21"/>
  <c r="I72" i="21"/>
  <c r="I69" i="21"/>
  <c r="I65" i="21"/>
  <c r="I62" i="21"/>
  <c r="I49" i="21"/>
  <c r="I43" i="21"/>
  <c r="I39" i="21"/>
  <c r="I34" i="21"/>
  <c r="I23" i="21"/>
  <c r="I17" i="21"/>
  <c r="I13" i="21"/>
  <c r="I9" i="21"/>
  <c r="I25" i="21"/>
  <c r="I21" i="21"/>
  <c r="I15" i="21"/>
  <c r="I11" i="21"/>
  <c r="J6" i="21"/>
  <c r="I7" i="21"/>
  <c r="I29" i="21"/>
  <c r="I30" i="21"/>
  <c r="I8" i="21"/>
  <c r="U155" i="21"/>
  <c r="K155" i="21"/>
  <c r="J155" i="21"/>
  <c r="W152" i="21"/>
  <c r="U6" i="21"/>
  <c r="V198" i="21"/>
  <c r="W198" i="21"/>
  <c r="W199" i="21"/>
  <c r="V199" i="21"/>
  <c r="I160" i="21" l="1"/>
  <c r="V157" i="21"/>
  <c r="W6" i="21"/>
  <c r="V6" i="21"/>
  <c r="W155" i="21"/>
  <c r="V155" i="21"/>
  <c r="V151" i="21" l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41053900</t>
        </r>
      </text>
    </comment>
    <comment ref="E48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41051200</t>
        </r>
      </text>
    </comment>
    <comment ref="E70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 41052000</t>
        </r>
      </text>
    </comment>
    <comment ref="E112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41033200</t>
        </r>
      </text>
    </comment>
    <comment ref="E125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41035100</t>
        </r>
      </text>
    </comment>
    <comment ref="E126" authorId="0" shapeId="0">
      <text>
        <r>
          <rPr>
            <b/>
            <sz val="9"/>
            <color indexed="81"/>
            <rFont val="Tahoma"/>
            <family val="2"/>
            <charset val="204"/>
          </rPr>
          <t>Субвенція
41050800</t>
        </r>
      </text>
    </comment>
  </commentList>
</comments>
</file>

<file path=xl/sharedStrings.xml><?xml version="1.0" encoding="utf-8"?>
<sst xmlns="http://schemas.openxmlformats.org/spreadsheetml/2006/main" count="479" uniqueCount="366">
  <si>
    <t>№ п/п</t>
  </si>
  <si>
    <t>Загальний фонд</t>
  </si>
  <si>
    <t>Спеціальний фонд</t>
  </si>
  <si>
    <t>Всього по бюджету</t>
  </si>
  <si>
    <t>питома вага</t>
  </si>
  <si>
    <t xml:space="preserve">     ВСЬОГО ВИДАТКІВ</t>
  </si>
  <si>
    <t>090000</t>
  </si>
  <si>
    <t>090412</t>
  </si>
  <si>
    <t>090802</t>
  </si>
  <si>
    <t>091101</t>
  </si>
  <si>
    <t>091103</t>
  </si>
  <si>
    <t>091105</t>
  </si>
  <si>
    <t>091204</t>
  </si>
  <si>
    <t>070000</t>
  </si>
  <si>
    <t>110000</t>
  </si>
  <si>
    <t>130000</t>
  </si>
  <si>
    <t>010116</t>
  </si>
  <si>
    <t>100203</t>
  </si>
  <si>
    <t>170102</t>
  </si>
  <si>
    <t>250102</t>
  </si>
  <si>
    <t>250301</t>
  </si>
  <si>
    <t>130107</t>
  </si>
  <si>
    <t>070201</t>
  </si>
  <si>
    <t>070304</t>
  </si>
  <si>
    <t>070401</t>
  </si>
  <si>
    <t>070801</t>
  </si>
  <si>
    <t>070802</t>
  </si>
  <si>
    <t>110201</t>
  </si>
  <si>
    <t>110205</t>
  </si>
  <si>
    <t>110502</t>
  </si>
  <si>
    <t>100000</t>
  </si>
  <si>
    <t>130102</t>
  </si>
  <si>
    <t>110204</t>
  </si>
  <si>
    <t>ВИДАТКИ ТА  КРЕДИТУВАННЯ - усього</t>
  </si>
  <si>
    <t>100101</t>
  </si>
  <si>
    <t xml:space="preserve">Освіта,   всього </t>
  </si>
  <si>
    <t>Фізична культура і спорт, всього</t>
  </si>
  <si>
    <t>091205</t>
  </si>
  <si>
    <t>виконання у %</t>
  </si>
  <si>
    <t>091206</t>
  </si>
  <si>
    <t xml:space="preserve">Соціально-культурна сфера, всього:        </t>
  </si>
  <si>
    <t>080000</t>
  </si>
  <si>
    <t>Охорона здоров'я</t>
  </si>
  <si>
    <t>080201</t>
  </si>
  <si>
    <t>081002</t>
  </si>
  <si>
    <t>081007</t>
  </si>
  <si>
    <t>081009</t>
  </si>
  <si>
    <t>081010</t>
  </si>
  <si>
    <t>Централізовані заходи з лікування онкологічних хворих</t>
  </si>
  <si>
    <t>Програми і централізовані заходи боротьби з туберкульозом</t>
  </si>
  <si>
    <t>КФКВКБ</t>
  </si>
  <si>
    <t>0170</t>
  </si>
  <si>
    <t>0180</t>
  </si>
  <si>
    <t>0111</t>
  </si>
  <si>
    <t xml:space="preserve">Назва коду за типовою програмною класифікацією видатків та кредитування місцевих бюджетів </t>
  </si>
  <si>
    <t>1000</t>
  </si>
  <si>
    <t>0910</t>
  </si>
  <si>
    <t>0921</t>
  </si>
  <si>
    <t>0990</t>
  </si>
  <si>
    <t>1090</t>
  </si>
  <si>
    <t>0960</t>
  </si>
  <si>
    <t>0922</t>
  </si>
  <si>
    <t>0763</t>
  </si>
  <si>
    <t>4060</t>
  </si>
  <si>
    <t>0824</t>
  </si>
  <si>
    <t>0828</t>
  </si>
  <si>
    <t>0829</t>
  </si>
  <si>
    <t>5011</t>
  </si>
  <si>
    <t>0810</t>
  </si>
  <si>
    <t>Проведення навчально-тренувальних зборів і змагань з олімпійських видів спорту</t>
  </si>
  <si>
    <t>5012</t>
  </si>
  <si>
    <t>Проведення навчально-тренувальних зборів і змагань з неолімпійських видів спорту</t>
  </si>
  <si>
    <t>5031</t>
  </si>
  <si>
    <t>Утримання та навчально-тренувальна робота комунальних дитячо-юнацьких спортивних шкіл</t>
  </si>
  <si>
    <t>0610</t>
  </si>
  <si>
    <t>0620</t>
  </si>
  <si>
    <t>Впровадження засобів обліку витрат та регулювання споживання води та теплової енергії</t>
  </si>
  <si>
    <t>Житлово-комунальне господарство</t>
  </si>
  <si>
    <t>0490</t>
  </si>
  <si>
    <t>7310</t>
  </si>
  <si>
    <t>0456</t>
  </si>
  <si>
    <t>0411</t>
  </si>
  <si>
    <t>0470</t>
  </si>
  <si>
    <t>Заходи з енергозбереження</t>
  </si>
  <si>
    <t>Сприяння розвитку малого та середнього підприємництва</t>
  </si>
  <si>
    <t>0380</t>
  </si>
  <si>
    <t>0320</t>
  </si>
  <si>
    <t>0133</t>
  </si>
  <si>
    <t>9110</t>
  </si>
  <si>
    <t>0540</t>
  </si>
  <si>
    <t>8600</t>
  </si>
  <si>
    <t>1030</t>
  </si>
  <si>
    <t>1070</t>
  </si>
  <si>
    <t>Соціальний захист та соціальне забезпечення</t>
  </si>
  <si>
    <t>1040</t>
  </si>
  <si>
    <t>Компенсаційні виплати на пільговий проїзд автомобільним транспортом окремим категоріям громадян</t>
  </si>
  <si>
    <t>090212</t>
  </si>
  <si>
    <t>3050</t>
  </si>
  <si>
    <t>1010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</si>
  <si>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</si>
  <si>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</si>
  <si>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</si>
  <si>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3105</t>
  </si>
  <si>
    <t>3112</t>
  </si>
  <si>
    <t>Заходи державної політики з питань дітей та їх соціального захисту</t>
  </si>
  <si>
    <t>3132</t>
  </si>
  <si>
    <t>3160</t>
  </si>
  <si>
    <t xml:space="preserve">КТКВК </t>
  </si>
  <si>
    <t>Інші заходи та заклади молодіжної політики</t>
  </si>
  <si>
    <t>3000</t>
  </si>
  <si>
    <t>2000</t>
  </si>
  <si>
    <t>4000</t>
  </si>
  <si>
    <t>6000</t>
  </si>
  <si>
    <t>5000</t>
  </si>
  <si>
    <t>Утримання клубів для підлітків за місцем проживання</t>
  </si>
  <si>
    <t>090203</t>
  </si>
  <si>
    <t>3031</t>
  </si>
  <si>
    <t>3033</t>
  </si>
  <si>
    <t>Надання пільг окремим категоріям громадян з оплати послуг зв'язку</t>
  </si>
  <si>
    <t>090214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</si>
  <si>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</si>
  <si>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інших пільг окремим категоріям громадян відповідно до законодавства</t>
  </si>
  <si>
    <t>3032</t>
  </si>
  <si>
    <t>Надання реабілітаційних послуг особам з інвалідністю та дітям з інвалідністю</t>
  </si>
  <si>
    <t>Утримання та забезпечення діяльності центрів соціальних служб для сім’ї, дітей та молоді</t>
  </si>
  <si>
    <t>3121</t>
  </si>
  <si>
    <t>3133</t>
  </si>
  <si>
    <t>Надання соціальних гарантій,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</si>
  <si>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3242</t>
  </si>
  <si>
    <t>Інші заходи у сфері соціального захисту і соціального забезпечення</t>
  </si>
  <si>
    <t>Надання дошкільної освіти</t>
  </si>
  <si>
    <t>2142</t>
  </si>
  <si>
    <t>2144</t>
  </si>
  <si>
    <t>Централізовані заходи з лікування хворих на цукровий та нецукровий діабет</t>
  </si>
  <si>
    <t>2145</t>
  </si>
  <si>
    <t>2152</t>
  </si>
  <si>
    <t>Інші програми та заходи у сфері охорони здоров’я</t>
  </si>
  <si>
    <t>Культура і мистецтво, всього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</si>
  <si>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</si>
  <si>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</si>
  <si>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</si>
  <si>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</si>
  <si>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</si>
  <si>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>4082</t>
  </si>
  <si>
    <t>Інші заходи в галузі культури і мистецтва</t>
  </si>
  <si>
    <t>0150</t>
  </si>
  <si>
    <t>0160</t>
  </si>
  <si>
    <t>6030</t>
  </si>
  <si>
    <t>Організація благоустрою населених пунктів</t>
  </si>
  <si>
    <t>7610</t>
  </si>
  <si>
    <t>Відшкодування вартості лікарських засобів для лікування окремих захворювань</t>
  </si>
  <si>
    <t>2146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</si>
  <si>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</si>
  <si>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</si>
  <si>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</si>
  <si>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3192</t>
  </si>
  <si>
    <t>Інші програми та заходи у сфері освіти</t>
  </si>
  <si>
    <t>6014</t>
  </si>
  <si>
    <t>Забезпечення збору та вивезення сміття і відходів</t>
  </si>
  <si>
    <t>6015</t>
  </si>
  <si>
    <t>Забезпечення надійної та безперебійної експлуатації ліфтів</t>
  </si>
  <si>
    <t>6011</t>
  </si>
  <si>
    <t>Експлуатація та технічне обслуговування житлового фонду</t>
  </si>
  <si>
    <t>0443</t>
  </si>
  <si>
    <t>Будівництво об'єктів житлово-комунального господарства</t>
  </si>
  <si>
    <t>7330</t>
  </si>
  <si>
    <t>7640</t>
  </si>
  <si>
    <t>Членські внески до асоціацій органів місцевого самоврядування</t>
  </si>
  <si>
    <t>8110</t>
  </si>
  <si>
    <t>Заходи із запобігання та ліквідації надзвичайних ситуацій та наслідків стихійного лиха</t>
  </si>
  <si>
    <t>Обслуговування місцевого боргу</t>
  </si>
  <si>
    <t>9770</t>
  </si>
  <si>
    <t xml:space="preserve">Інші субвенції з місцевого бюджету </t>
  </si>
  <si>
    <t>6016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</si>
  <si>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</si>
  <si>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</si>
  <si>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</si>
  <si>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</si>
  <si>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0726</t>
  </si>
  <si>
    <t>Забезпечення діяльності водопровідно-каналізаційного господарства</t>
  </si>
  <si>
    <t>6082</t>
  </si>
  <si>
    <t>Придбання житла для окремих категорій населення відповідно до законодавства</t>
  </si>
  <si>
    <t>7350</t>
  </si>
  <si>
    <t>Розроблення схем планування та забудови територій (містобудівної документації)</t>
  </si>
  <si>
    <t>Інша діяльність у сфері державного управління</t>
  </si>
  <si>
    <t>7321</t>
  </si>
  <si>
    <t xml:space="preserve">Будівництво освітніх установ та закладів </t>
  </si>
  <si>
    <t xml:space="preserve">  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</si>
  <si>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</si>
  <si>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</si>
  <si>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(тис.грн)</t>
  </si>
  <si>
    <t>затверджено розписом на рік з урахуванням внесених змін</t>
  </si>
  <si>
    <t>субвенція на допомоги 41050300</t>
  </si>
  <si>
    <t>енергосубвенція 41050100</t>
  </si>
  <si>
    <t>субвенція на тверде паливо 41050200</t>
  </si>
  <si>
    <t>субвенція ЧАЕС 41053900</t>
  </si>
  <si>
    <t>освітня субвенція 41033900</t>
  </si>
  <si>
    <t>субвенція на держпідтримку осіб з особл.осв.потребами 41051200</t>
  </si>
  <si>
    <t>субвенція окремі захворювання "Доступні ліки" 41052000</t>
  </si>
  <si>
    <t>Для звірки з казначейським звітом</t>
  </si>
  <si>
    <t>медична субвенція 41034200 + субвенція на інсуліни 41051500</t>
  </si>
  <si>
    <t>Будівництво інших об'єктів комунальної власності</t>
  </si>
  <si>
    <t>КПКВКМБ</t>
  </si>
  <si>
    <t>Сума без ЧАЕС</t>
  </si>
  <si>
    <t>5062</t>
  </si>
  <si>
    <t>8230</t>
  </si>
  <si>
    <t>Інші заходи громадського порядку та безпеки</t>
  </si>
  <si>
    <t>6012</t>
  </si>
  <si>
    <t>6013</t>
  </si>
  <si>
    <t>7362</t>
  </si>
  <si>
    <t>Виконання інвестиційних проектів в рамках формування інфраструктури об'єднаних територіальних громад</t>
  </si>
  <si>
    <t>7363</t>
  </si>
  <si>
    <t>8340</t>
  </si>
  <si>
    <t>Природоохоронні заходи за рахунок цільових фондів</t>
  </si>
  <si>
    <r>
      <t xml:space="preserve">Реверсна дотація </t>
    </r>
    <r>
      <rPr>
        <sz val="13"/>
        <rFont val="Times New Roman"/>
        <family val="1"/>
        <charset val="204"/>
      </rPr>
      <t>(вилучення)</t>
    </r>
  </si>
  <si>
    <t>Підтримка спорту вищих досягнень та організацій, які здійснюють фізкультурно-спортивну діяльність в регіоні</t>
  </si>
  <si>
    <t>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</si>
  <si>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у т.ч. за рахунок субвенції з державного бюджету місцевому бюджету на формування інфраструктури об'єднаних територіальних громад (41033200) - капремонт покрівлі ДНЗ "Чебурашка" с.Заболоття</t>
  </si>
  <si>
    <t>у т. ч. за рахунок субвенції з місц.бюджету на відшкодування вартості лікарських засобів для лікування окремих захворювань за рахунок відповідної субвенції з держ.бюджету (41052000) - доступні ліки</t>
  </si>
  <si>
    <t>у т.ч. за рахунок субвенції з інших бюджетів (41053900)</t>
  </si>
  <si>
    <t>субвенція на реабцентр  41053900</t>
  </si>
  <si>
    <t>у т.ч. за рах.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</si>
  <si>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 xml:space="preserve"> за рахунок субвенції з місцевого бюджету на надання державної підтримки особам з особливими освітніми потребами за рахунок відповідної субвенції з державного бюджету (41051200)</t>
  </si>
  <si>
    <t>субвенція по зоні спостереження обл. 41050800</t>
  </si>
  <si>
    <t xml:space="preserve"> в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спостереження-закупівля калій-йодиду; протирад.укриття №64383, кап. ремонт (41035100)</t>
  </si>
  <si>
    <t xml:space="preserve"> в т.ч. 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пот.ремонт сховища №65080, протирадіаційного укриття №64382</t>
  </si>
  <si>
    <t>7370</t>
  </si>
  <si>
    <t>Реалізація інших заходів щодо соціально-економічного розвитку територій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</si>
  <si>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</si>
  <si>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</si>
  <si>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7130</t>
  </si>
  <si>
    <t>Здійснення заходів із землеустрою</t>
  </si>
  <si>
    <t>0421</t>
  </si>
  <si>
    <t>7670</t>
  </si>
  <si>
    <t xml:space="preserve">медична субвенція 41034200 </t>
  </si>
  <si>
    <t>у т.ч.: за рахунок освітньої субвенції з державного бюджету місцевим бюджетам (41033900)</t>
  </si>
  <si>
    <t xml:space="preserve">Пільгове медичне обслуговування осіб, які постраждали внаслідок Чорнобильської катастрофи </t>
  </si>
  <si>
    <t>у т. ч. за рахунок інших субвенцій з місцевого бюджету (41053900)</t>
  </si>
  <si>
    <t>Надання спеціальної освіти мистецькими школами</t>
  </si>
  <si>
    <t>7680</t>
  </si>
  <si>
    <t>Внески до статутного капіталу суб'єктів господарювання</t>
  </si>
  <si>
    <t>у тому числі видатків за рахунок субвенцій та дотацій з інших бюджетів:</t>
  </si>
  <si>
    <t xml:space="preserve">субвенції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 (41051700) </t>
  </si>
  <si>
    <t>Забезпечення діяльності з виробництва, транспортування, постачання теплової енергії</t>
  </si>
  <si>
    <t>субвенції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 (41051400)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</si>
  <si>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 на лікування хворих на цукровий діабет інсуліном та нецукровий діабет десмопресином (41055000)</t>
  </si>
  <si>
    <t>Виконання інвестиційних проєктів в рамках здійснення заходів щодо соціально-економічного розвитку окремих територій</t>
  </si>
  <si>
    <t>6040</t>
  </si>
  <si>
    <t>Заходи, пов'язані з поліпшенням питної води</t>
  </si>
  <si>
    <t>субвенції з місцевого бюджету за рахунок залишку коштів освітньої субвенції, що утворився на початок бюджетного періоду (41051100)-придбання обладнання для їдалень ЗЗСО№№2,4,5</t>
  </si>
  <si>
    <t>у т. ч. за рахунок: освітньої субвенції з державного бюджету місцевим бюджетам (41033900) та залишку освітньої субвенції, що утворився станом на 01.01.2020 р. (41051100)</t>
  </si>
  <si>
    <t>залишок ОС (41051100)</t>
  </si>
  <si>
    <t>відхилення                       "+", "-"</t>
  </si>
  <si>
    <t>відхилення                     "+", "-"</t>
  </si>
  <si>
    <t>відхилення                          "+", "-"</t>
  </si>
  <si>
    <t xml:space="preserve"> </t>
  </si>
  <si>
    <r>
      <t xml:space="preserve"> у т.ч. за рахунок субвенції з місцевого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  </r>
    <r>
      <rPr>
        <i/>
        <sz val="13"/>
        <rFont val="Times New Roman"/>
        <family val="1"/>
        <charset val="204"/>
      </rPr>
      <t xml:space="preserve">(41050900) </t>
    </r>
  </si>
  <si>
    <t>субвенції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 (41051800)</t>
  </si>
  <si>
    <r>
      <t>капітальний ремонт асфальтобетонного покриття вулиці Соборна в м.Вараш Рівненської області за рахунок</t>
    </r>
    <r>
      <rPr>
        <b/>
        <sz val="12"/>
        <rFont val="Times New Roman"/>
        <family val="1"/>
        <charset val="204"/>
      </rPr>
      <t xml:space="preserve">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</t>
    </r>
  </si>
  <si>
    <t>субвенція з місцевого бюджету на здійснення підтримки окремих закладів та заходів у системі охорони здоров'я за рахунок відповідної субв з дб 41055000</t>
  </si>
  <si>
    <t>субвенція на здійснення доплат медичним та іншим працівникам закладів охорони здоров'я  (41051800)</t>
  </si>
  <si>
    <t>Перевірити 9770 !!!</t>
  </si>
  <si>
    <t>2010</t>
  </si>
  <si>
    <t>Багатопрофільна стаціонарна медична допомога населенню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</si>
  <si>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 (41035100) - поточний ремонт сховища №65080</t>
  </si>
  <si>
    <t>за рахунок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 за рахунок відповідної субвенції з державного бюджету (41050800) - закупівля респіраторів</t>
  </si>
  <si>
    <t>Надання позашкільної освіти закладами позашкільної освіти, заходи із позашкільної роботи з дітьми</t>
  </si>
  <si>
    <t>7322</t>
  </si>
  <si>
    <t>Будівництво медичних установ та закладів</t>
  </si>
  <si>
    <t>0731</t>
  </si>
  <si>
    <t>Керівництво і управління у відповідній сфері у містах (місті Києві), селищах, селах, територіальних громадах</t>
  </si>
  <si>
    <t>7530</t>
  </si>
  <si>
    <t>0460</t>
  </si>
  <si>
    <t>Інші заходи у сфері зв'язку, телекомунікації та інформатики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</si>
  <si>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</si>
  <si>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</si>
  <si>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1141</t>
  </si>
  <si>
    <t>Забезпечення діяльності інших закладів у сфері освіти</t>
  </si>
  <si>
    <t>1142</t>
  </si>
  <si>
    <t>1151</t>
  </si>
  <si>
    <t>Забезпечення діяльності інклюзивно-ресурсних центрів за рахунок коштів місцевого бюджету</t>
  </si>
  <si>
    <t>1160</t>
  </si>
  <si>
    <t>Забезпечення діяльності центрів професійного розвитку педагогічних працівників</t>
  </si>
  <si>
    <t>8710</t>
  </si>
  <si>
    <t>Резервний фонд місцевого бюджету</t>
  </si>
  <si>
    <t>Надання загальної середньої освіти за рахунок коштів освітньої субвенції (41033900)</t>
  </si>
  <si>
    <t>Надання загальної середньої освіти закладами загальної середньої освіти (41033900)</t>
  </si>
  <si>
    <t>у т.ч.: забезпечення послугами оздоровлення і відпочинку дітей, які потребують особливої соціальної уваги та підтримки, шляхом компенсації вартості путівки на оздоровлення дітей через співфінансування з місцевого бюджету у вигляді інших субвенцій обласному бюджету</t>
  </si>
  <si>
    <t>Повернення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</si>
  <si>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1152</t>
  </si>
  <si>
    <t>1200</t>
  </si>
  <si>
    <t>субвенція обласному бюджету для будівництва пожежного депо з житловими приміщеннями</t>
  </si>
  <si>
    <t>9800</t>
  </si>
  <si>
    <t>субвенція державному бюджету для придбання службових автомобілів для поліцейських офіцерів громади</t>
  </si>
  <si>
    <t>у т.ч. 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</si>
  <si>
    <t>7650</t>
  </si>
  <si>
    <t>Проведення експертної  грошової  оцінки  земельної ділянки чи права на неї</t>
  </si>
  <si>
    <t>5045</t>
  </si>
  <si>
    <t>Будівництво мультифункціональних майданчиків для занять ігровими видами спорту</t>
  </si>
  <si>
    <t>Субвенція з місцевого бюджету державному бюджету на виконання програм соціально-економічного розвитку регіонів</t>
  </si>
  <si>
    <t>субвенції з місцевого бюджету на здійснення переданих видатків у сфері освіти за рахунок коштів освітньої субвенції (41051000) -ІРЦ</t>
  </si>
  <si>
    <t>7324</t>
  </si>
  <si>
    <t>Будівництво установ та закладів культури</t>
  </si>
  <si>
    <t>1210</t>
  </si>
  <si>
    <t xml:space="preserve"> інші субвенції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</si>
  <si>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інших субвенцій з місцевого бюджету  (41053900) - утримання КЗ "Вараський інклюзивно-ресурсний центр" за рахунок коштів субвенцій з бюджетів Рафалівської селищної ради та Полицької сільської ради</t>
  </si>
  <si>
    <t>у т.ч. 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 (41055000) - інсуліни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</si>
  <si>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 (41051100)</t>
  </si>
  <si>
    <t>без залишків ОС, ООП (для звірки з доходами)</t>
  </si>
  <si>
    <r>
      <rPr>
        <b/>
        <sz val="12"/>
        <rFont val="Times New Roman"/>
        <family val="1"/>
        <charset val="204"/>
      </rPr>
      <t>освітня субвенція</t>
    </r>
    <r>
      <rPr>
        <sz val="12"/>
        <rFont val="Times New Roman"/>
        <family val="1"/>
        <charset val="204"/>
      </rPr>
      <t xml:space="preserve"> 41033900</t>
    </r>
  </si>
  <si>
    <r>
      <t xml:space="preserve">Надання загальної середньої освіти за рахунок </t>
    </r>
    <r>
      <rPr>
        <b/>
        <sz val="11"/>
        <rFont val="Times New Roman"/>
        <family val="1"/>
        <charset val="204"/>
      </rPr>
      <t xml:space="preserve">залишку </t>
    </r>
    <r>
      <rPr>
        <sz val="11"/>
        <rFont val="Times New Roman"/>
        <family val="1"/>
        <charset val="204"/>
      </rPr>
      <t xml:space="preserve">коштів за </t>
    </r>
    <r>
      <rPr>
        <b/>
        <sz val="11"/>
        <rFont val="Times New Roman"/>
        <family val="1"/>
        <charset val="204"/>
      </rPr>
      <t>освітньою субвенцією</t>
    </r>
    <r>
      <rPr>
        <sz val="11"/>
        <rFont val="Times New Roman"/>
        <family val="1"/>
        <charset val="204"/>
      </rPr>
      <t xml:space="preserve"> (41051100)</t>
    </r>
  </si>
  <si>
    <r>
      <t xml:space="preserve">субвенція на держпідтримку </t>
    </r>
    <r>
      <rPr>
        <b/>
        <sz val="12"/>
        <rFont val="Times New Roman"/>
        <family val="1"/>
        <charset val="204"/>
      </rPr>
      <t>осіб з особл.осв.потребами</t>
    </r>
    <r>
      <rPr>
        <sz val="12"/>
        <rFont val="Times New Roman"/>
        <family val="1"/>
        <charset val="204"/>
      </rPr>
      <t xml:space="preserve"> 41051200</t>
    </r>
  </si>
  <si>
    <r>
      <t xml:space="preserve">Надання освіти за рахунок </t>
    </r>
    <r>
      <rPr>
        <b/>
        <sz val="11"/>
        <rFont val="Times New Roman"/>
        <family val="1"/>
        <charset val="204"/>
      </rPr>
      <t>залишку коштів з</t>
    </r>
    <r>
      <rPr>
        <sz val="11"/>
        <rFont val="Times New Roman"/>
        <family val="1"/>
        <charset val="204"/>
      </rPr>
      <t xml:space="preserve">а субвенцією з державного бюджету місцевим бюджетам на надання державної підтримки </t>
    </r>
    <r>
      <rPr>
        <b/>
        <sz val="11"/>
        <rFont val="Times New Roman"/>
        <family val="1"/>
        <charset val="204"/>
      </rPr>
      <t>особам з особливими освітніми потребами</t>
    </r>
    <r>
      <rPr>
        <sz val="11"/>
        <rFont val="Times New Roman"/>
        <family val="1"/>
        <charset val="204"/>
      </rPr>
      <t xml:space="preserve"> (41051700) - оплата праці</t>
    </r>
  </si>
  <si>
    <r>
      <rPr>
        <b/>
        <sz val="10"/>
        <rFont val="Arial Cyr"/>
        <charset val="204"/>
      </rPr>
      <t>Дотація</t>
    </r>
    <r>
      <rPr>
        <sz val="10"/>
        <rFont val="Arial Cyr"/>
        <family val="2"/>
        <charset val="204"/>
      </rPr>
      <t xml:space="preserve">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 (41040200)</t>
    </r>
  </si>
  <si>
    <r>
      <t xml:space="preserve">субвенція з д.б. місцевим бюджетам на здійснення заходів щодо </t>
    </r>
    <r>
      <rPr>
        <b/>
        <sz val="10"/>
        <rFont val="Arial Cyr"/>
        <charset val="204"/>
      </rPr>
      <t>соц-екон.розв.</t>
    </r>
    <r>
      <rPr>
        <sz val="10"/>
        <rFont val="Arial Cyr"/>
        <charset val="204"/>
      </rPr>
      <t xml:space="preserve"> окремих територій (41034500) - кап.ремонт ЗОШ с.Заболоття, придб комп.компл. для Більськовільського НВК </t>
    </r>
  </si>
  <si>
    <r>
      <t xml:space="preserve">субв. з місц. бюджету на проєктні,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держ. бюджету </t>
    </r>
    <r>
      <rPr>
        <sz val="13"/>
        <rFont val="Times New Roman"/>
        <family val="1"/>
        <charset val="204"/>
      </rPr>
      <t xml:space="preserve">(41050900) </t>
    </r>
  </si>
  <si>
    <r>
      <t>без 41053900 (без інших субвенцій</t>
    </r>
    <r>
      <rPr>
        <sz val="10"/>
        <rFont val="Arial Cyr"/>
        <charset val="204"/>
      </rPr>
      <t>, дотації</t>
    </r>
    <r>
      <rPr>
        <sz val="10"/>
        <rFont val="Arial Cyr"/>
        <family val="2"/>
        <charset val="204"/>
      </rPr>
      <t>) (для звірки з казнач.звітом)</t>
    </r>
  </si>
  <si>
    <t>Надання загальної середньої освіти закладами загальної середньої освіти (41051100)</t>
  </si>
  <si>
    <t>Надання освіти за рахунок субвенції з державного бюджету місцевим бюджетам на надання державної підтримки особам з особливими освтініми потребами (41051200)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</si>
  <si>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(41051700) </t>
  </si>
  <si>
    <t>Забезпечення діяльності інклюзивно-ресурсних центрів за рахунок освітньої субвенції (41051000)</t>
  </si>
  <si>
    <t>1181</t>
  </si>
  <si>
    <t>1182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</si>
  <si>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</si>
  <si>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7390</t>
  </si>
  <si>
    <t>Розвиток мережі ЦНАП</t>
  </si>
  <si>
    <t xml:space="preserve">у т.ч. за рахунок субвенції з державного бюджету місцевим бюджетам на розвиток мережі ЦНАП (41035200) 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</si>
  <si>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 (41051400)</t>
  </si>
  <si>
    <t xml:space="preserve">субв. з держ. бюджету місц.бюджетам на розвиток мережі ЦНАП (41035200) </t>
  </si>
  <si>
    <t>залишок ООП (41051700) - по заг.фонду</t>
  </si>
  <si>
    <t>7000</t>
  </si>
  <si>
    <t>Економічна діяльність</t>
  </si>
  <si>
    <t>8000</t>
  </si>
  <si>
    <t>субвенція районному бюджету Вараського району для управління районом</t>
  </si>
  <si>
    <t>Інша діяльність</t>
  </si>
  <si>
    <t xml:space="preserve">                Аналіз виконання бюджету Вараської міської територіальної громади по видатках та кредитуванню станом на 01.10.2021 року </t>
  </si>
  <si>
    <t>затверджено на 01.10.2021</t>
  </si>
  <si>
    <t>виконано станом на 01.10.2021</t>
  </si>
  <si>
    <t>3124</t>
  </si>
  <si>
    <t>6090</t>
  </si>
  <si>
    <t>Інша діяльність у сфері житлово-комунального господарства</t>
  </si>
  <si>
    <t>0640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</si>
  <si>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</si>
  <si>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</si>
  <si>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</si>
  <si>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3221</t>
  </si>
  <si>
    <t>3222</t>
  </si>
  <si>
    <t>1060</t>
  </si>
  <si>
    <t>7325</t>
  </si>
  <si>
    <t>Будівництво споруд, установ та закладів фізичної культури і спорту</t>
  </si>
  <si>
    <t xml:space="preserve">у т.ч. за рахунок субвенції з державного бюджету місцевим бюджетам на реалізацію заходів, спрямованих на підвищення доступності  широкосмугового доступу до Інтернету  в сільській місцевості (41035500) </t>
  </si>
  <si>
    <t>у т.ч. 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 (41035600)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</si>
  <si>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 (41034500) - Вараська багатопрофільна лікарня</t>
  </si>
  <si>
    <t>у т.ч. за рахунок субвенції з державного бюджету місцевим бюджетам на здійснення заходів щодо соціально-економічного розвитку окремих територій (41034500) - заклади освіти</t>
  </si>
  <si>
    <t>у т.ч. за рахунок інших субвенції з місцевого бюджету (41053900) - капітальний ремонт спортзалу ЗОШ №2 за рахунок субвенції з обласного бюджету</t>
  </si>
  <si>
    <r>
      <t xml:space="preserve"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- </t>
    </r>
    <r>
      <rPr>
        <i/>
        <sz val="12"/>
        <rFont val="Times New Roman"/>
        <family val="1"/>
        <charset val="204"/>
      </rPr>
      <t>за рахунок субвенції з місцевого бюджету (41050400)</t>
    </r>
  </si>
  <si>
    <r>
  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 -</t>
    </r>
    <r>
      <rPr>
        <i/>
        <sz val="12"/>
        <rFont val="Times New Roman"/>
        <family val="1"/>
        <charset val="204"/>
      </rPr>
      <t xml:space="preserve"> за рахунок субвенції з місцевого бюджету (41050600)</t>
    </r>
  </si>
  <si>
    <t>Субвенція на житло (41050400)</t>
  </si>
  <si>
    <t>Субвенція на житло (41050600)</t>
  </si>
  <si>
    <t>субвенція Сарненській міській ТГ на реконструкцію дитячого терапевтичного корпусу КНП "Сарненська ЦРЛ"</t>
  </si>
  <si>
    <t>співфінансування (30%) обласному бюджету для здійснення централізованої закупівлі ноутбуків для ЗСО за рахунок субвенції з державного бюджету на заходи боротьби з COVID-19</t>
  </si>
  <si>
    <t>співфінансування обласному бюджету (50%) для надання субвенції на придбання 2-х автобусів</t>
  </si>
  <si>
    <t>Надання пільгових довгострокових кредитів, наданих молодим сім'ям та одиноким молодим громадянам на будівництво/реконструкцію/придбання житла</t>
  </si>
  <si>
    <t>Заступник начальника бюджетного відділу</t>
  </si>
  <si>
    <t>Віра ПЕТРИНА</t>
  </si>
  <si>
    <t>затверджено розписом на рік та кошторисні призначення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</si>
</sst>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₴_-;\-* #,##0.00\ _₴_-;_-* &quot;-&quot;??\ _₴_-;_-@_-"/>
    <numFmt numFmtId="164" formatCode="0.0"/>
    <numFmt numFmtId="165" formatCode="0.0%"/>
    <numFmt numFmtId="166" formatCode="000000"/>
    <numFmt numFmtId="167" formatCode="#,##0.0"/>
    <numFmt numFmtId="168" formatCode="0.000%"/>
    <numFmt numFmtId="169" formatCode="0.0000%"/>
  </numFmts>
  <fonts count="48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20"/>
      <name val="Arial Cyr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</font>
    <font>
      <sz val="9"/>
      <name val="Arial Cyr"/>
      <family val="2"/>
      <charset val="204"/>
    </font>
    <font>
      <sz val="16"/>
      <name val="Times New Roman"/>
      <family val="1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sz val="16"/>
      <name val="Arial Cyr"/>
      <family val="2"/>
      <charset val="204"/>
    </font>
    <font>
      <i/>
      <sz val="9"/>
      <name val="Times New Roman"/>
      <family val="1"/>
      <charset val="204"/>
    </font>
    <font>
      <sz val="12"/>
      <name val="Times New Roman Cyr"/>
      <family val="1"/>
      <charset val="204"/>
    </font>
    <font>
      <b/>
      <sz val="9"/>
      <color indexed="81"/>
      <name val="Tahoma"/>
      <family val="2"/>
      <charset val="204"/>
    </font>
    <font>
      <b/>
      <sz val="22"/>
      <name val="Times New Roman"/>
      <family val="1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sz val="8"/>
      <color rgb="FF000000"/>
      <name val="Tahoma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2"/>
      <name val="Arial Cyr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0"/>
      <color rgb="FFFF0000"/>
      <name val="Arial Cyr"/>
      <family val="2"/>
      <charset val="204"/>
    </font>
    <font>
      <b/>
      <sz val="14"/>
      <color rgb="FFFF0000"/>
      <name val="Arial Cyr"/>
      <family val="2"/>
      <charset val="204"/>
    </font>
    <font>
      <sz val="14"/>
      <color rgb="FFFF0000"/>
      <name val="Arial Cyr"/>
      <family val="2"/>
      <charset val="204"/>
    </font>
    <font>
      <i/>
      <sz val="14"/>
      <color rgb="FFFF0000"/>
      <name val="Arial"/>
      <family val="2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5C9E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7" fillId="0" borderId="0"/>
    <xf numFmtId="0" fontId="32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5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Fill="1"/>
    <xf numFmtId="0" fontId="2" fillId="0" borderId="3" xfId="0" applyFont="1" applyBorder="1"/>
    <xf numFmtId="0" fontId="2" fillId="0" borderId="0" xfId="0" applyFont="1" applyAlignment="1">
      <alignment wrapText="1"/>
    </xf>
    <xf numFmtId="0" fontId="2" fillId="0" borderId="4" xfId="0" applyFont="1" applyBorder="1"/>
    <xf numFmtId="0" fontId="3" fillId="0" borderId="0" xfId="0" applyFont="1" applyFill="1" applyBorder="1"/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3" fillId="0" borderId="0" xfId="0" applyFont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wrapText="1"/>
    </xf>
    <xf numFmtId="0" fontId="2" fillId="3" borderId="0" xfId="0" applyFont="1" applyFill="1"/>
    <xf numFmtId="0" fontId="7" fillId="3" borderId="0" xfId="0" applyFont="1" applyFill="1" applyBorder="1" applyAlignment="1">
      <alignment wrapText="1"/>
    </xf>
    <xf numFmtId="0" fontId="15" fillId="0" borderId="0" xfId="0" applyFont="1" applyAlignment="1">
      <alignment wrapText="1"/>
    </xf>
    <xf numFmtId="0" fontId="1" fillId="0" borderId="0" xfId="0" applyFont="1" applyFill="1"/>
    <xf numFmtId="0" fontId="2" fillId="5" borderId="0" xfId="0" applyFont="1" applyFill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3" borderId="3" xfId="0" applyFont="1" applyFill="1" applyBorder="1"/>
    <xf numFmtId="0" fontId="2" fillId="0" borderId="0" xfId="0" applyFont="1" applyFill="1" applyAlignment="1">
      <alignment wrapText="1"/>
    </xf>
    <xf numFmtId="0" fontId="13" fillId="0" borderId="0" xfId="0" applyFont="1" applyFill="1" applyBorder="1"/>
    <xf numFmtId="0" fontId="13" fillId="0" borderId="0" xfId="0" applyFont="1" applyFill="1"/>
    <xf numFmtId="0" fontId="14" fillId="0" borderId="0" xfId="0" applyFont="1" applyFill="1"/>
    <xf numFmtId="0" fontId="16" fillId="0" borderId="0" xfId="0" applyFont="1" applyFill="1" applyAlignment="1">
      <alignment horizontal="center"/>
    </xf>
    <xf numFmtId="0" fontId="13" fillId="0" borderId="3" xfId="0" applyFont="1" applyFill="1" applyBorder="1"/>
    <xf numFmtId="0" fontId="2" fillId="3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right" wrapText="1"/>
    </xf>
    <xf numFmtId="0" fontId="13" fillId="0" borderId="0" xfId="0" applyFont="1" applyFill="1" applyBorder="1" applyAlignment="1">
      <alignment horizontal="right" wrapText="1"/>
    </xf>
    <xf numFmtId="0" fontId="13" fillId="0" borderId="0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13" fillId="0" borderId="0" xfId="0" applyFont="1" applyFill="1" applyAlignment="1">
      <alignment wrapText="1"/>
    </xf>
    <xf numFmtId="0" fontId="13" fillId="0" borderId="0" xfId="0" applyFont="1" applyBorder="1" applyAlignment="1">
      <alignment horizontal="right" wrapText="1"/>
    </xf>
    <xf numFmtId="0" fontId="13" fillId="0" borderId="0" xfId="0" applyFont="1" applyBorder="1" applyAlignment="1">
      <alignment wrapText="1"/>
    </xf>
    <xf numFmtId="0" fontId="2" fillId="3" borderId="0" xfId="0" applyFont="1" applyFill="1" applyAlignment="1">
      <alignment wrapText="1"/>
    </xf>
    <xf numFmtId="0" fontId="14" fillId="0" borderId="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Fill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167" fontId="2" fillId="0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165" fontId="2" fillId="0" borderId="0" xfId="0" applyNumberFormat="1" applyFont="1" applyAlignment="1">
      <alignment wrapText="1"/>
    </xf>
    <xf numFmtId="167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0" fillId="0" borderId="0" xfId="0" applyFont="1" applyBorder="1" applyAlignment="1">
      <alignment wrapText="1"/>
    </xf>
    <xf numFmtId="0" fontId="2" fillId="0" borderId="0" xfId="0" applyFont="1" applyFill="1" applyBorder="1"/>
    <xf numFmtId="0" fontId="2" fillId="10" borderId="0" xfId="0" applyFont="1" applyFill="1" applyAlignment="1">
      <alignment wrapText="1"/>
    </xf>
    <xf numFmtId="167" fontId="2" fillId="0" borderId="0" xfId="0" applyNumberFormat="1" applyFont="1" applyBorder="1" applyAlignment="1">
      <alignment horizontal="right" wrapText="1"/>
    </xf>
    <xf numFmtId="0" fontId="2" fillId="12" borderId="0" xfId="0" applyFont="1" applyFill="1" applyAlignment="1">
      <alignment wrapText="1"/>
    </xf>
    <xf numFmtId="0" fontId="2" fillId="14" borderId="0" xfId="0" applyFont="1" applyFill="1" applyAlignment="1">
      <alignment wrapText="1"/>
    </xf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10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0" fontId="3" fillId="0" borderId="0" xfId="0" applyFont="1" applyBorder="1"/>
    <xf numFmtId="0" fontId="5" fillId="0" borderId="0" xfId="0" applyFont="1" applyFill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13" fillId="11" borderId="0" xfId="0" applyFont="1" applyFill="1" applyBorder="1" applyAlignment="1">
      <alignment horizontal="right" wrapText="1"/>
    </xf>
    <xf numFmtId="0" fontId="13" fillId="11" borderId="0" xfId="0" applyFont="1" applyFill="1" applyBorder="1" applyAlignment="1">
      <alignment wrapText="1"/>
    </xf>
    <xf numFmtId="0" fontId="13" fillId="11" borderId="3" xfId="0" applyFont="1" applyFill="1" applyBorder="1" applyAlignment="1">
      <alignment wrapText="1"/>
    </xf>
    <xf numFmtId="0" fontId="13" fillId="11" borderId="3" xfId="0" applyFont="1" applyFill="1" applyBorder="1"/>
    <xf numFmtId="0" fontId="14" fillId="11" borderId="0" xfId="0" applyFont="1" applyFill="1" applyBorder="1" applyAlignment="1">
      <alignment horizontal="right" wrapText="1"/>
    </xf>
    <xf numFmtId="0" fontId="14" fillId="11" borderId="0" xfId="0" applyFont="1" applyFill="1" applyBorder="1" applyAlignment="1">
      <alignment wrapText="1"/>
    </xf>
    <xf numFmtId="0" fontId="14" fillId="11" borderId="0" xfId="0" applyFont="1" applyFill="1" applyAlignment="1">
      <alignment wrapText="1"/>
    </xf>
    <xf numFmtId="0" fontId="14" fillId="11" borderId="0" xfId="0" applyFont="1" applyFill="1"/>
    <xf numFmtId="43" fontId="0" fillId="10" borderId="0" xfId="3" applyFont="1" applyFill="1" applyAlignment="1">
      <alignment textRotation="90"/>
    </xf>
    <xf numFmtId="0" fontId="3" fillId="12" borderId="0" xfId="0" applyFont="1" applyFill="1" applyAlignment="1">
      <alignment textRotation="90"/>
    </xf>
    <xf numFmtId="0" fontId="2" fillId="12" borderId="0" xfId="0" applyFont="1" applyFill="1" applyAlignment="1">
      <alignment textRotation="90"/>
    </xf>
    <xf numFmtId="0" fontId="3" fillId="12" borderId="0" xfId="0" applyFont="1" applyFill="1" applyAlignment="1">
      <alignment horizontal="center"/>
    </xf>
    <xf numFmtId="43" fontId="3" fillId="12" borderId="0" xfId="3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3" fillId="17" borderId="0" xfId="0" applyFont="1" applyFill="1" applyAlignment="1">
      <alignment horizontal="center"/>
    </xf>
    <xf numFmtId="0" fontId="3" fillId="17" borderId="0" xfId="0" applyFont="1" applyFill="1" applyBorder="1" applyAlignment="1">
      <alignment horizontal="center"/>
    </xf>
    <xf numFmtId="0" fontId="2" fillId="18" borderId="0" xfId="0" applyFont="1" applyFill="1" applyAlignment="1">
      <alignment horizontal="center" textRotation="90"/>
    </xf>
    <xf numFmtId="0" fontId="3" fillId="7" borderId="0" xfId="0" applyFont="1" applyFill="1" applyBorder="1" applyAlignment="1">
      <alignment horizontal="center"/>
    </xf>
    <xf numFmtId="167" fontId="5" fillId="15" borderId="0" xfId="0" applyNumberFormat="1" applyFont="1" applyFill="1" applyBorder="1" applyAlignment="1">
      <alignment horizontal="center" wrapText="1"/>
    </xf>
    <xf numFmtId="165" fontId="22" fillId="15" borderId="0" xfId="0" applyNumberFormat="1" applyFont="1" applyFill="1" applyBorder="1" applyAlignment="1">
      <alignment horizontal="center" wrapText="1"/>
    </xf>
    <xf numFmtId="165" fontId="34" fillId="15" borderId="0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wrapText="1"/>
    </xf>
    <xf numFmtId="0" fontId="3" fillId="0" borderId="5" xfId="0" applyFont="1" applyFill="1" applyBorder="1" applyAlignment="1">
      <alignment wrapText="1"/>
    </xf>
    <xf numFmtId="0" fontId="37" fillId="0" borderId="5" xfId="0" applyFont="1" applyFill="1" applyBorder="1" applyAlignment="1">
      <alignment wrapText="1"/>
    </xf>
    <xf numFmtId="0" fontId="3" fillId="8" borderId="0" xfId="0" applyFont="1" applyFill="1" applyBorder="1" applyAlignment="1">
      <alignment horizontal="center"/>
    </xf>
    <xf numFmtId="0" fontId="3" fillId="19" borderId="0" xfId="0" applyFont="1" applyFill="1" applyBorder="1" applyAlignment="1">
      <alignment horizontal="center"/>
    </xf>
    <xf numFmtId="0" fontId="37" fillId="11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wrapText="1"/>
    </xf>
    <xf numFmtId="0" fontId="13" fillId="3" borderId="0" xfId="0" applyFont="1" applyFill="1" applyBorder="1" applyAlignment="1">
      <alignment wrapText="1"/>
    </xf>
    <xf numFmtId="0" fontId="13" fillId="3" borderId="0" xfId="0" applyFont="1" applyFill="1" applyAlignment="1">
      <alignment wrapText="1"/>
    </xf>
    <xf numFmtId="0" fontId="13" fillId="3" borderId="0" xfId="0" applyFont="1" applyFill="1"/>
    <xf numFmtId="167" fontId="5" fillId="21" borderId="5" xfId="0" applyNumberFormat="1" applyFont="1" applyFill="1" applyBorder="1" applyAlignment="1">
      <alignment horizontal="center" wrapText="1"/>
    </xf>
    <xf numFmtId="167" fontId="22" fillId="21" borderId="5" xfId="0" applyNumberFormat="1" applyFont="1" applyFill="1" applyBorder="1" applyAlignment="1">
      <alignment horizontal="center" wrapText="1"/>
    </xf>
    <xf numFmtId="165" fontId="22" fillId="21" borderId="5" xfId="0" applyNumberFormat="1" applyFont="1" applyFill="1" applyBorder="1" applyAlignment="1">
      <alignment horizontal="center" wrapText="1"/>
    </xf>
    <xf numFmtId="167" fontId="5" fillId="21" borderId="5" xfId="0" applyNumberFormat="1" applyFont="1" applyFill="1" applyBorder="1" applyAlignment="1">
      <alignment horizontal="center" vertical="center" wrapText="1"/>
    </xf>
    <xf numFmtId="167" fontId="5" fillId="22" borderId="5" xfId="0" applyNumberFormat="1" applyFont="1" applyFill="1" applyBorder="1" applyAlignment="1">
      <alignment horizontal="center" wrapText="1"/>
    </xf>
    <xf numFmtId="165" fontId="22" fillId="22" borderId="5" xfId="0" applyNumberFormat="1" applyFont="1" applyFill="1" applyBorder="1" applyAlignment="1">
      <alignment horizontal="center" wrapText="1"/>
    </xf>
    <xf numFmtId="167" fontId="5" fillId="22" borderId="5" xfId="0" applyNumberFormat="1" applyFont="1" applyFill="1" applyBorder="1" applyAlignment="1">
      <alignment horizontal="center" vertical="center" wrapText="1"/>
    </xf>
    <xf numFmtId="167" fontId="5" fillId="24" borderId="5" xfId="0" applyNumberFormat="1" applyFont="1" applyFill="1" applyBorder="1" applyAlignment="1">
      <alignment horizontal="center" wrapText="1"/>
    </xf>
    <xf numFmtId="167" fontId="34" fillId="24" borderId="5" xfId="0" applyNumberFormat="1" applyFont="1" applyFill="1" applyBorder="1" applyAlignment="1">
      <alignment horizontal="center" wrapText="1"/>
    </xf>
    <xf numFmtId="165" fontId="34" fillId="24" borderId="5" xfId="0" applyNumberFormat="1" applyFont="1" applyFill="1" applyBorder="1" applyAlignment="1">
      <alignment horizontal="center" wrapText="1"/>
    </xf>
    <xf numFmtId="167" fontId="5" fillId="24" borderId="5" xfId="0" applyNumberFormat="1" applyFont="1" applyFill="1" applyBorder="1" applyAlignment="1">
      <alignment horizontal="center" vertical="center" wrapText="1"/>
    </xf>
    <xf numFmtId="167" fontId="34" fillId="24" borderId="5" xfId="0" applyNumberFormat="1" applyFont="1" applyFill="1" applyBorder="1" applyAlignment="1">
      <alignment horizontal="center" vertical="center" wrapText="1"/>
    </xf>
    <xf numFmtId="167" fontId="22" fillId="24" borderId="5" xfId="0" applyNumberFormat="1" applyFont="1" applyFill="1" applyBorder="1" applyAlignment="1">
      <alignment horizontal="center" wrapText="1"/>
    </xf>
    <xf numFmtId="165" fontId="22" fillId="24" borderId="5" xfId="0" applyNumberFormat="1" applyFont="1" applyFill="1" applyBorder="1" applyAlignment="1">
      <alignment horizontal="center" wrapText="1"/>
    </xf>
    <xf numFmtId="167" fontId="35" fillId="24" borderId="5" xfId="0" applyNumberFormat="1" applyFont="1" applyFill="1" applyBorder="1" applyAlignment="1">
      <alignment horizontal="center" wrapText="1"/>
    </xf>
    <xf numFmtId="0" fontId="13" fillId="23" borderId="0" xfId="0" applyFont="1" applyFill="1" applyBorder="1" applyAlignment="1">
      <alignment horizontal="right" wrapText="1"/>
    </xf>
    <xf numFmtId="0" fontId="13" fillId="23" borderId="0" xfId="0" applyFont="1" applyFill="1" applyBorder="1" applyAlignment="1">
      <alignment wrapText="1"/>
    </xf>
    <xf numFmtId="0" fontId="13" fillId="23" borderId="0" xfId="0" applyFont="1" applyFill="1" applyBorder="1"/>
    <xf numFmtId="167" fontId="33" fillId="3" borderId="0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165" fontId="12" fillId="0" borderId="0" xfId="0" applyNumberFormat="1" applyFont="1" applyFill="1" applyAlignment="1">
      <alignment wrapText="1"/>
    </xf>
    <xf numFmtId="0" fontId="6" fillId="0" borderId="0" xfId="0" applyFont="1" applyFill="1" applyBorder="1" applyAlignment="1">
      <alignment horizontal="center" wrapText="1"/>
    </xf>
    <xf numFmtId="167" fontId="38" fillId="0" borderId="0" xfId="0" applyNumberFormat="1" applyFont="1" applyFill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3" fontId="3" fillId="10" borderId="0" xfId="3" applyFont="1" applyFill="1" applyAlignment="1">
      <alignment textRotation="90"/>
    </xf>
    <xf numFmtId="0" fontId="7" fillId="0" borderId="5" xfId="0" applyFont="1" applyFill="1" applyBorder="1" applyAlignment="1" applyProtection="1">
      <alignment horizontal="left" wrapText="1"/>
      <protection locked="0"/>
    </xf>
    <xf numFmtId="0" fontId="37" fillId="0" borderId="5" xfId="0" applyFont="1" applyFill="1" applyBorder="1" applyAlignment="1">
      <alignment vertical="center" wrapText="1"/>
    </xf>
    <xf numFmtId="0" fontId="37" fillId="0" borderId="5" xfId="0" applyFont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0" fillId="0" borderId="5" xfId="0" applyFont="1" applyFill="1" applyBorder="1" applyAlignment="1">
      <alignment wrapText="1"/>
    </xf>
    <xf numFmtId="164" fontId="3" fillId="0" borderId="0" xfId="0" applyNumberFormat="1" applyFont="1" applyFill="1" applyAlignment="1">
      <alignment horizontal="left"/>
    </xf>
    <xf numFmtId="167" fontId="5" fillId="3" borderId="5" xfId="0" applyNumberFormat="1" applyFont="1" applyFill="1" applyBorder="1" applyAlignment="1">
      <alignment horizontal="center" wrapText="1"/>
    </xf>
    <xf numFmtId="167" fontId="5" fillId="3" borderId="5" xfId="0" applyNumberFormat="1" applyFont="1" applyFill="1" applyBorder="1" applyAlignment="1">
      <alignment horizontal="center" vertical="center" wrapText="1"/>
    </xf>
    <xf numFmtId="167" fontId="5" fillId="3" borderId="0" xfId="0" applyNumberFormat="1" applyFont="1" applyFill="1" applyBorder="1" applyAlignment="1">
      <alignment horizontal="center" wrapText="1"/>
    </xf>
    <xf numFmtId="0" fontId="3" fillId="25" borderId="0" xfId="0" applyFont="1" applyFill="1" applyBorder="1" applyAlignment="1">
      <alignment horizontal="right" wrapText="1"/>
    </xf>
    <xf numFmtId="0" fontId="3" fillId="25" borderId="0" xfId="0" applyFont="1" applyFill="1" applyBorder="1" applyAlignment="1">
      <alignment wrapText="1"/>
    </xf>
    <xf numFmtId="0" fontId="3" fillId="25" borderId="0" xfId="0" applyFont="1" applyFill="1" applyBorder="1"/>
    <xf numFmtId="0" fontId="16" fillId="25" borderId="0" xfId="0" applyFont="1" applyFill="1" applyBorder="1" applyAlignment="1">
      <alignment horizontal="center" wrapText="1"/>
    </xf>
    <xf numFmtId="0" fontId="16" fillId="25" borderId="0" xfId="0" applyFont="1" applyFill="1" applyAlignment="1">
      <alignment horizontal="center" wrapText="1"/>
    </xf>
    <xf numFmtId="0" fontId="16" fillId="25" borderId="0" xfId="0" applyFont="1" applyFill="1" applyAlignment="1">
      <alignment horizontal="center"/>
    </xf>
    <xf numFmtId="0" fontId="2" fillId="25" borderId="0" xfId="0" applyFont="1" applyFill="1" applyBorder="1" applyAlignment="1">
      <alignment horizontal="right" wrapText="1"/>
    </xf>
    <xf numFmtId="0" fontId="2" fillId="25" borderId="0" xfId="0" applyFont="1" applyFill="1" applyBorder="1" applyAlignment="1">
      <alignment wrapText="1"/>
    </xf>
    <xf numFmtId="0" fontId="2" fillId="25" borderId="0" xfId="0" applyFont="1" applyFill="1" applyAlignment="1">
      <alignment wrapText="1"/>
    </xf>
    <xf numFmtId="0" fontId="2" fillId="25" borderId="0" xfId="0" applyFont="1" applyFill="1"/>
    <xf numFmtId="0" fontId="13" fillId="25" borderId="0" xfId="0" applyFont="1" applyFill="1" applyBorder="1" applyAlignment="1">
      <alignment horizontal="right" wrapText="1"/>
    </xf>
    <xf numFmtId="0" fontId="13" fillId="25" borderId="0" xfId="0" applyFont="1" applyFill="1" applyBorder="1" applyAlignment="1">
      <alignment wrapText="1"/>
    </xf>
    <xf numFmtId="0" fontId="13" fillId="25" borderId="0" xfId="0" applyFont="1" applyFill="1" applyAlignment="1">
      <alignment wrapText="1"/>
    </xf>
    <xf numFmtId="0" fontId="13" fillId="25" borderId="0" xfId="0" applyFont="1" applyFill="1"/>
    <xf numFmtId="0" fontId="13" fillId="25" borderId="3" xfId="0" applyFont="1" applyFill="1" applyBorder="1" applyAlignment="1">
      <alignment wrapText="1"/>
    </xf>
    <xf numFmtId="0" fontId="13" fillId="25" borderId="3" xfId="0" applyFont="1" applyFill="1" applyBorder="1"/>
    <xf numFmtId="0" fontId="13" fillId="26" borderId="0" xfId="0" applyFont="1" applyFill="1" applyBorder="1" applyAlignment="1">
      <alignment horizontal="right" wrapText="1"/>
    </xf>
    <xf numFmtId="0" fontId="13" fillId="26" borderId="0" xfId="0" applyFont="1" applyFill="1" applyBorder="1" applyAlignment="1">
      <alignment wrapText="1"/>
    </xf>
    <xf numFmtId="0" fontId="13" fillId="26" borderId="0" xfId="0" applyFont="1" applyFill="1" applyBorder="1"/>
    <xf numFmtId="167" fontId="39" fillId="0" borderId="0" xfId="0" applyNumberFormat="1" applyFont="1" applyAlignment="1">
      <alignment horizontal="center" wrapText="1"/>
    </xf>
    <xf numFmtId="0" fontId="7" fillId="12" borderId="7" xfId="0" applyFont="1" applyFill="1" applyBorder="1" applyAlignment="1">
      <alignment horizontal="center" vertical="center" wrapText="1"/>
    </xf>
    <xf numFmtId="0" fontId="40" fillId="0" borderId="0" xfId="0" applyFont="1" applyFill="1"/>
    <xf numFmtId="0" fontId="40" fillId="0" borderId="0" xfId="0" applyFont="1" applyAlignment="1">
      <alignment horizontal="center"/>
    </xf>
    <xf numFmtId="0" fontId="41" fillId="6" borderId="0" xfId="0" applyFont="1" applyFill="1" applyAlignment="1">
      <alignment wrapText="1"/>
    </xf>
    <xf numFmtId="167" fontId="42" fillId="6" borderId="0" xfId="0" applyNumberFormat="1" applyFont="1" applyFill="1" applyAlignment="1">
      <alignment wrapText="1"/>
    </xf>
    <xf numFmtId="0" fontId="40" fillId="0" borderId="0" xfId="0" applyFont="1" applyAlignment="1">
      <alignment wrapText="1"/>
    </xf>
    <xf numFmtId="0" fontId="40" fillId="0" borderId="0" xfId="0" applyFont="1" applyBorder="1" applyAlignment="1">
      <alignment wrapText="1"/>
    </xf>
    <xf numFmtId="0" fontId="40" fillId="0" borderId="0" xfId="0" applyFont="1"/>
    <xf numFmtId="167" fontId="5" fillId="0" borderId="5" xfId="0" applyNumberFormat="1" applyFont="1" applyFill="1" applyBorder="1" applyAlignment="1">
      <alignment horizontal="center" wrapText="1"/>
    </xf>
    <xf numFmtId="0" fontId="37" fillId="0" borderId="7" xfId="0" applyFont="1" applyFill="1" applyBorder="1" applyAlignment="1">
      <alignment horizontal="justify" wrapText="1"/>
    </xf>
    <xf numFmtId="167" fontId="28" fillId="0" borderId="18" xfId="0" applyNumberFormat="1" applyFont="1" applyFill="1" applyBorder="1" applyAlignment="1">
      <alignment horizontal="center" wrapText="1"/>
    </xf>
    <xf numFmtId="0" fontId="24" fillId="0" borderId="20" xfId="0" applyFont="1" applyFill="1" applyBorder="1" applyAlignment="1"/>
    <xf numFmtId="49" fontId="24" fillId="0" borderId="5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 wrapText="1"/>
    </xf>
    <xf numFmtId="165" fontId="28" fillId="0" borderId="5" xfId="0" applyNumberFormat="1" applyFont="1" applyFill="1" applyBorder="1" applyAlignment="1">
      <alignment horizontal="center" wrapText="1"/>
    </xf>
    <xf numFmtId="165" fontId="28" fillId="0" borderId="21" xfId="0" applyNumberFormat="1" applyFont="1" applyFill="1" applyBorder="1" applyAlignment="1">
      <alignment horizontal="center" wrapText="1"/>
    </xf>
    <xf numFmtId="0" fontId="23" fillId="0" borderId="20" xfId="0" applyFont="1" applyFill="1" applyBorder="1" applyAlignment="1"/>
    <xf numFmtId="49" fontId="23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>
      <alignment horizontal="center" wrapText="1"/>
    </xf>
    <xf numFmtId="167" fontId="29" fillId="0" borderId="5" xfId="0" applyNumberFormat="1" applyFont="1" applyFill="1" applyBorder="1" applyAlignment="1" applyProtection="1">
      <alignment horizontal="center" wrapText="1"/>
      <protection locked="0"/>
    </xf>
    <xf numFmtId="10" fontId="29" fillId="0" borderId="5" xfId="0" applyNumberFormat="1" applyFont="1" applyFill="1" applyBorder="1" applyAlignment="1">
      <alignment horizontal="center" wrapText="1"/>
    </xf>
    <xf numFmtId="167" fontId="29" fillId="0" borderId="5" xfId="0" applyNumberFormat="1" applyFont="1" applyFill="1" applyBorder="1" applyAlignment="1">
      <alignment horizontal="center" wrapText="1"/>
    </xf>
    <xf numFmtId="165" fontId="29" fillId="0" borderId="21" xfId="0" applyNumberFormat="1" applyFont="1" applyFill="1" applyBorder="1" applyAlignment="1">
      <alignment horizontal="center" wrapText="1"/>
    </xf>
    <xf numFmtId="165" fontId="29" fillId="0" borderId="5" xfId="0" applyNumberFormat="1" applyFont="1" applyFill="1" applyBorder="1" applyAlignment="1">
      <alignment horizontal="center" wrapText="1"/>
    </xf>
    <xf numFmtId="49" fontId="25" fillId="0" borderId="5" xfId="0" applyNumberFormat="1" applyFont="1" applyFill="1" applyBorder="1" applyAlignment="1">
      <alignment horizontal="center"/>
    </xf>
    <xf numFmtId="49" fontId="25" fillId="0" borderId="5" xfId="0" applyNumberFormat="1" applyFont="1" applyFill="1" applyBorder="1" applyAlignment="1">
      <alignment horizontal="center" wrapText="1"/>
    </xf>
    <xf numFmtId="10" fontId="30" fillId="0" borderId="5" xfId="0" applyNumberFormat="1" applyFont="1" applyFill="1" applyBorder="1" applyAlignment="1">
      <alignment horizontal="center" wrapText="1"/>
    </xf>
    <xf numFmtId="165" fontId="30" fillId="0" borderId="21" xfId="0" applyNumberFormat="1" applyFont="1" applyFill="1" applyBorder="1" applyAlignment="1">
      <alignment horizontal="center" wrapText="1"/>
    </xf>
    <xf numFmtId="165" fontId="30" fillId="0" borderId="5" xfId="0" applyNumberFormat="1" applyFont="1" applyFill="1" applyBorder="1" applyAlignment="1">
      <alignment horizontal="center" wrapText="1"/>
    </xf>
    <xf numFmtId="168" fontId="29" fillId="0" borderId="5" xfId="0" applyNumberFormat="1" applyFont="1" applyFill="1" applyBorder="1" applyAlignment="1">
      <alignment horizontal="center" wrapText="1"/>
    </xf>
    <xf numFmtId="166" fontId="23" fillId="0" borderId="5" xfId="0" applyNumberFormat="1" applyFont="1" applyFill="1" applyBorder="1" applyAlignment="1">
      <alignment horizontal="center"/>
    </xf>
    <xf numFmtId="1" fontId="23" fillId="0" borderId="5" xfId="0" applyNumberFormat="1" applyFont="1" applyFill="1" applyBorder="1" applyAlignment="1">
      <alignment horizontal="center"/>
    </xf>
    <xf numFmtId="167" fontId="29" fillId="0" borderId="5" xfId="0" applyNumberFormat="1" applyFont="1" applyFill="1" applyBorder="1" applyAlignment="1" applyProtection="1">
      <alignment horizontal="center" wrapText="1"/>
    </xf>
    <xf numFmtId="1" fontId="25" fillId="0" borderId="5" xfId="0" applyNumberFormat="1" applyFont="1" applyFill="1" applyBorder="1" applyAlignment="1">
      <alignment horizontal="center"/>
    </xf>
    <xf numFmtId="49" fontId="23" fillId="0" borderId="5" xfId="0" applyNumberFormat="1" applyFont="1" applyFill="1" applyBorder="1" applyAlignment="1" applyProtection="1">
      <alignment horizontal="center" wrapText="1"/>
      <protection locked="0"/>
    </xf>
    <xf numFmtId="1" fontId="23" fillId="0" borderId="5" xfId="0" applyNumberFormat="1" applyFont="1" applyFill="1" applyBorder="1" applyAlignment="1" applyProtection="1">
      <alignment horizontal="center" wrapText="1"/>
      <protection locked="0"/>
    </xf>
    <xf numFmtId="49" fontId="25" fillId="0" borderId="5" xfId="0" applyNumberFormat="1" applyFont="1" applyFill="1" applyBorder="1" applyAlignment="1" applyProtection="1">
      <alignment horizontal="center" wrapText="1"/>
      <protection locked="0"/>
    </xf>
    <xf numFmtId="1" fontId="25" fillId="0" borderId="5" xfId="0" applyNumberFormat="1" applyFont="1" applyFill="1" applyBorder="1" applyAlignment="1" applyProtection="1">
      <alignment horizontal="center" wrapText="1"/>
      <protection locked="0"/>
    </xf>
    <xf numFmtId="0" fontId="25" fillId="0" borderId="20" xfId="0" applyFont="1" applyFill="1" applyBorder="1" applyAlignment="1">
      <alignment horizontal="center"/>
    </xf>
    <xf numFmtId="167" fontId="30" fillId="0" borderId="5" xfId="0" applyNumberFormat="1" applyFont="1" applyFill="1" applyBorder="1" applyAlignment="1">
      <alignment horizontal="center" wrapText="1"/>
    </xf>
    <xf numFmtId="164" fontId="30" fillId="0" borderId="5" xfId="0" applyNumberFormat="1" applyFont="1" applyFill="1" applyBorder="1" applyAlignment="1">
      <alignment horizontal="center" wrapText="1"/>
    </xf>
    <xf numFmtId="49" fontId="24" fillId="0" borderId="5" xfId="0" applyNumberFormat="1" applyFont="1" applyFill="1" applyBorder="1" applyAlignment="1">
      <alignment horizontal="center" wrapText="1"/>
    </xf>
    <xf numFmtId="167" fontId="28" fillId="0" borderId="5" xfId="0" applyNumberFormat="1" applyFont="1" applyFill="1" applyBorder="1" applyAlignment="1" applyProtection="1">
      <alignment horizontal="center" wrapText="1"/>
      <protection locked="0"/>
    </xf>
    <xf numFmtId="0" fontId="8" fillId="0" borderId="22" xfId="0" applyFont="1" applyFill="1" applyBorder="1" applyAlignment="1"/>
    <xf numFmtId="167" fontId="28" fillId="0" borderId="23" xfId="0" applyNumberFormat="1" applyFont="1" applyFill="1" applyBorder="1" applyAlignment="1" applyProtection="1">
      <alignment horizontal="center" wrapText="1"/>
    </xf>
    <xf numFmtId="167" fontId="28" fillId="0" borderId="23" xfId="0" applyNumberFormat="1" applyFont="1" applyFill="1" applyBorder="1" applyAlignment="1">
      <alignment horizontal="center" wrapText="1"/>
    </xf>
    <xf numFmtId="165" fontId="28" fillId="0" borderId="24" xfId="0" applyNumberFormat="1" applyFont="1" applyFill="1" applyBorder="1" applyAlignment="1">
      <alignment horizontal="center" wrapText="1"/>
    </xf>
    <xf numFmtId="167" fontId="28" fillId="0" borderId="20" xfId="0" applyNumberFormat="1" applyFont="1" applyFill="1" applyBorder="1" applyAlignment="1">
      <alignment horizontal="center" wrapText="1"/>
    </xf>
    <xf numFmtId="167" fontId="29" fillId="0" borderId="20" xfId="0" applyNumberFormat="1" applyFont="1" applyFill="1" applyBorder="1" applyAlignment="1">
      <alignment horizontal="center" wrapText="1"/>
    </xf>
    <xf numFmtId="167" fontId="30" fillId="0" borderId="20" xfId="0" applyNumberFormat="1" applyFont="1" applyFill="1" applyBorder="1" applyAlignment="1">
      <alignment horizontal="center" wrapText="1"/>
    </xf>
    <xf numFmtId="167" fontId="28" fillId="0" borderId="22" xfId="0" applyNumberFormat="1" applyFont="1" applyFill="1" applyBorder="1" applyAlignment="1" applyProtection="1">
      <alignment horizontal="center" wrapText="1"/>
    </xf>
    <xf numFmtId="167" fontId="28" fillId="0" borderId="22" xfId="0" applyNumberFormat="1" applyFont="1" applyFill="1" applyBorder="1" applyAlignment="1">
      <alignment horizontal="center" wrapText="1"/>
    </xf>
    <xf numFmtId="167" fontId="28" fillId="3" borderId="17" xfId="0" applyNumberFormat="1" applyFont="1" applyFill="1" applyBorder="1" applyAlignment="1">
      <alignment horizontal="center" wrapText="1"/>
    </xf>
    <xf numFmtId="167" fontId="28" fillId="12" borderId="18" xfId="0" applyNumberFormat="1" applyFont="1" applyFill="1" applyBorder="1" applyAlignment="1">
      <alignment horizontal="center" wrapText="1"/>
    </xf>
    <xf numFmtId="167" fontId="28" fillId="3" borderId="18" xfId="0" applyNumberFormat="1" applyFont="1" applyFill="1" applyBorder="1" applyAlignment="1">
      <alignment horizontal="center" wrapText="1"/>
    </xf>
    <xf numFmtId="165" fontId="28" fillId="3" borderId="19" xfId="0" applyNumberFormat="1" applyFont="1" applyFill="1" applyBorder="1" applyAlignment="1">
      <alignment horizontal="center" wrapText="1"/>
    </xf>
    <xf numFmtId="167" fontId="28" fillId="25" borderId="20" xfId="0" applyNumberFormat="1" applyFont="1" applyFill="1" applyBorder="1" applyAlignment="1">
      <alignment horizontal="center" wrapText="1"/>
    </xf>
    <xf numFmtId="167" fontId="28" fillId="25" borderId="5" xfId="0" applyNumberFormat="1" applyFont="1" applyFill="1" applyBorder="1" applyAlignment="1">
      <alignment horizontal="center" wrapText="1"/>
    </xf>
    <xf numFmtId="167" fontId="28" fillId="12" borderId="5" xfId="0" applyNumberFormat="1" applyFont="1" applyFill="1" applyBorder="1" applyAlignment="1">
      <alignment horizontal="center" wrapText="1"/>
    </xf>
    <xf numFmtId="165" fontId="28" fillId="25" borderId="21" xfId="0" applyNumberFormat="1" applyFont="1" applyFill="1" applyBorder="1" applyAlignment="1">
      <alignment horizontal="center" wrapText="1"/>
    </xf>
    <xf numFmtId="167" fontId="28" fillId="3" borderId="20" xfId="0" applyNumberFormat="1" applyFont="1" applyFill="1" applyBorder="1" applyAlignment="1">
      <alignment horizontal="center" wrapText="1"/>
    </xf>
    <xf numFmtId="167" fontId="28" fillId="3" borderId="5" xfId="0" applyNumberFormat="1" applyFont="1" applyFill="1" applyBorder="1" applyAlignment="1">
      <alignment horizontal="center" wrapText="1"/>
    </xf>
    <xf numFmtId="167" fontId="29" fillId="3" borderId="5" xfId="0" applyNumberFormat="1" applyFont="1" applyFill="1" applyBorder="1" applyAlignment="1">
      <alignment horizontal="center" wrapText="1"/>
    </xf>
    <xf numFmtId="167" fontId="29" fillId="12" borderId="5" xfId="0" applyNumberFormat="1" applyFont="1" applyFill="1" applyBorder="1" applyAlignment="1">
      <alignment horizontal="center" wrapText="1"/>
    </xf>
    <xf numFmtId="167" fontId="30" fillId="11" borderId="20" xfId="0" applyNumberFormat="1" applyFont="1" applyFill="1" applyBorder="1" applyAlignment="1">
      <alignment horizontal="center" wrapText="1"/>
    </xf>
    <xf numFmtId="167" fontId="30" fillId="11" borderId="5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>
      <alignment horizontal="center" wrapText="1"/>
    </xf>
    <xf numFmtId="165" fontId="30" fillId="11" borderId="21" xfId="0" applyNumberFormat="1" applyFont="1" applyFill="1" applyBorder="1" applyAlignment="1">
      <alignment horizontal="center" wrapText="1"/>
    </xf>
    <xf numFmtId="167" fontId="29" fillId="3" borderId="20" xfId="0" applyNumberFormat="1" applyFont="1" applyFill="1" applyBorder="1" applyAlignment="1">
      <alignment horizontal="center" wrapText="1"/>
    </xf>
    <xf numFmtId="167" fontId="30" fillId="3" borderId="20" xfId="0" applyNumberFormat="1" applyFont="1" applyFill="1" applyBorder="1" applyAlignment="1">
      <alignment horizontal="center" wrapText="1"/>
    </xf>
    <xf numFmtId="167" fontId="30" fillId="3" borderId="5" xfId="0" applyNumberFormat="1" applyFont="1" applyFill="1" applyBorder="1" applyAlignment="1">
      <alignment horizontal="center" wrapText="1"/>
    </xf>
    <xf numFmtId="164" fontId="30" fillId="11" borderId="20" xfId="0" applyNumberFormat="1" applyFont="1" applyFill="1" applyBorder="1" applyAlignment="1">
      <alignment horizontal="center" wrapText="1"/>
    </xf>
    <xf numFmtId="164" fontId="30" fillId="11" borderId="5" xfId="0" applyNumberFormat="1" applyFont="1" applyFill="1" applyBorder="1" applyAlignment="1">
      <alignment horizontal="center" wrapText="1"/>
    </xf>
    <xf numFmtId="164" fontId="30" fillId="12" borderId="5" xfId="0" applyNumberFormat="1" applyFont="1" applyFill="1" applyBorder="1" applyAlignment="1">
      <alignment horizontal="center" wrapText="1"/>
    </xf>
    <xf numFmtId="164" fontId="30" fillId="25" borderId="20" xfId="0" applyNumberFormat="1" applyFont="1" applyFill="1" applyBorder="1" applyAlignment="1">
      <alignment horizontal="center" wrapText="1"/>
    </xf>
    <xf numFmtId="164" fontId="30" fillId="25" borderId="5" xfId="0" applyNumberFormat="1" applyFont="1" applyFill="1" applyBorder="1" applyAlignment="1">
      <alignment horizontal="center" wrapText="1"/>
    </xf>
    <xf numFmtId="167" fontId="30" fillId="25" borderId="5" xfId="0" applyNumberFormat="1" applyFont="1" applyFill="1" applyBorder="1" applyAlignment="1">
      <alignment horizontal="center" wrapText="1"/>
    </xf>
    <xf numFmtId="165" fontId="30" fillId="25" borderId="21" xfId="0" applyNumberFormat="1" applyFont="1" applyFill="1" applyBorder="1" applyAlignment="1">
      <alignment horizontal="center" wrapText="1"/>
    </xf>
    <xf numFmtId="167" fontId="29" fillId="25" borderId="20" xfId="0" applyNumberFormat="1" applyFont="1" applyFill="1" applyBorder="1" applyAlignment="1">
      <alignment horizontal="center" wrapText="1"/>
    </xf>
    <xf numFmtId="167" fontId="29" fillId="25" borderId="5" xfId="0" applyNumberFormat="1" applyFont="1" applyFill="1" applyBorder="1" applyAlignment="1">
      <alignment horizontal="center" wrapText="1"/>
    </xf>
    <xf numFmtId="165" fontId="29" fillId="25" borderId="21" xfId="0" applyNumberFormat="1" applyFont="1" applyFill="1" applyBorder="1" applyAlignment="1">
      <alignment horizontal="center" wrapText="1"/>
    </xf>
    <xf numFmtId="167" fontId="30" fillId="25" borderId="20" xfId="0" applyNumberFormat="1" applyFont="1" applyFill="1" applyBorder="1" applyAlignment="1">
      <alignment horizontal="center" wrapText="1"/>
    </xf>
    <xf numFmtId="165" fontId="29" fillId="11" borderId="21" xfId="0" applyNumberFormat="1" applyFont="1" applyFill="1" applyBorder="1" applyAlignment="1">
      <alignment horizontal="center" wrapText="1"/>
    </xf>
    <xf numFmtId="167" fontId="30" fillId="4" borderId="20" xfId="0" applyNumberFormat="1" applyFont="1" applyFill="1" applyBorder="1" applyAlignment="1">
      <alignment horizontal="center" wrapText="1"/>
    </xf>
    <xf numFmtId="167" fontId="30" fillId="4" borderId="5" xfId="0" applyNumberFormat="1" applyFont="1" applyFill="1" applyBorder="1" applyAlignment="1">
      <alignment horizontal="center" wrapText="1"/>
    </xf>
    <xf numFmtId="167" fontId="28" fillId="11" borderId="5" xfId="0" applyNumberFormat="1" applyFont="1" applyFill="1" applyBorder="1" applyAlignment="1">
      <alignment horizontal="center" wrapText="1"/>
    </xf>
    <xf numFmtId="167" fontId="28" fillId="4" borderId="5" xfId="0" applyNumberFormat="1" applyFont="1" applyFill="1" applyBorder="1" applyAlignment="1">
      <alignment horizontal="center" wrapText="1"/>
    </xf>
    <xf numFmtId="165" fontId="28" fillId="2" borderId="21" xfId="0" applyNumberFormat="1" applyFont="1" applyFill="1" applyBorder="1" applyAlignment="1">
      <alignment horizontal="center" wrapText="1"/>
    </xf>
    <xf numFmtId="167" fontId="30" fillId="23" borderId="20" xfId="0" applyNumberFormat="1" applyFont="1" applyFill="1" applyBorder="1" applyAlignment="1">
      <alignment horizontal="center" wrapText="1"/>
    </xf>
    <xf numFmtId="167" fontId="30" fillId="23" borderId="5" xfId="0" applyNumberFormat="1" applyFont="1" applyFill="1" applyBorder="1" applyAlignment="1">
      <alignment horizontal="center" wrapText="1"/>
    </xf>
    <xf numFmtId="165" fontId="30" fillId="23" borderId="21" xfId="0" applyNumberFormat="1" applyFont="1" applyFill="1" applyBorder="1" applyAlignment="1">
      <alignment horizontal="center" wrapText="1"/>
    </xf>
    <xf numFmtId="167" fontId="31" fillId="12" borderId="5" xfId="0" applyNumberFormat="1" applyFont="1" applyFill="1" applyBorder="1" applyAlignment="1">
      <alignment horizontal="center" wrapText="1"/>
    </xf>
    <xf numFmtId="165" fontId="30" fillId="4" borderId="21" xfId="0" applyNumberFormat="1" applyFont="1" applyFill="1" applyBorder="1" applyAlignment="1">
      <alignment horizontal="center" wrapText="1"/>
    </xf>
    <xf numFmtId="167" fontId="28" fillId="12" borderId="23" xfId="0" applyNumberFormat="1" applyFont="1" applyFill="1" applyBorder="1" applyAlignment="1">
      <alignment horizontal="center" wrapText="1"/>
    </xf>
    <xf numFmtId="165" fontId="28" fillId="2" borderId="24" xfId="0" applyNumberFormat="1" applyFont="1" applyFill="1" applyBorder="1" applyAlignment="1">
      <alignment horizontal="center" wrapText="1"/>
    </xf>
    <xf numFmtId="165" fontId="28" fillId="3" borderId="21" xfId="0" applyNumberFormat="1" applyFont="1" applyFill="1" applyBorder="1" applyAlignment="1">
      <alignment horizontal="center" wrapText="1"/>
    </xf>
    <xf numFmtId="167" fontId="29" fillId="12" borderId="5" xfId="0" applyNumberFormat="1" applyFont="1" applyFill="1" applyBorder="1" applyAlignment="1" applyProtection="1">
      <alignment horizontal="center" wrapText="1"/>
      <protection locked="0"/>
    </xf>
    <xf numFmtId="165" fontId="29" fillId="3" borderId="21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 applyProtection="1">
      <alignment horizontal="center" wrapText="1"/>
      <protection locked="0"/>
    </xf>
    <xf numFmtId="167" fontId="31" fillId="11" borderId="5" xfId="0" applyNumberFormat="1" applyFont="1" applyFill="1" applyBorder="1" applyAlignment="1">
      <alignment horizontal="center" wrapText="1"/>
    </xf>
    <xf numFmtId="165" fontId="28" fillId="11" borderId="21" xfId="0" applyNumberFormat="1" applyFont="1" applyFill="1" applyBorder="1" applyAlignment="1">
      <alignment horizontal="center" wrapText="1"/>
    </xf>
    <xf numFmtId="0" fontId="30" fillId="11" borderId="20" xfId="0" applyFont="1" applyFill="1" applyBorder="1" applyAlignment="1">
      <alignment horizontal="center" wrapText="1"/>
    </xf>
    <xf numFmtId="0" fontId="30" fillId="11" borderId="5" xfId="0" applyFont="1" applyFill="1" applyBorder="1" applyAlignment="1">
      <alignment horizontal="center" wrapText="1"/>
    </xf>
    <xf numFmtId="0" fontId="30" fillId="12" borderId="5" xfId="0" applyFont="1" applyFill="1" applyBorder="1" applyAlignment="1">
      <alignment horizontal="center" wrapText="1"/>
    </xf>
    <xf numFmtId="164" fontId="29" fillId="25" borderId="5" xfId="0" applyNumberFormat="1" applyFont="1" applyFill="1" applyBorder="1" applyAlignment="1">
      <alignment horizontal="center" wrapText="1"/>
    </xf>
    <xf numFmtId="167" fontId="30" fillId="12" borderId="5" xfId="0" applyNumberFormat="1" applyFont="1" applyFill="1" applyBorder="1" applyAlignment="1" applyProtection="1">
      <alignment horizontal="center" wrapText="1"/>
    </xf>
    <xf numFmtId="167" fontId="28" fillId="12" borderId="5" xfId="0" applyNumberFormat="1" applyFont="1" applyFill="1" applyBorder="1" applyAlignment="1" applyProtection="1">
      <alignment horizontal="center" wrapText="1"/>
      <protection locked="0"/>
    </xf>
    <xf numFmtId="167" fontId="28" fillId="23" borderId="5" xfId="0" applyNumberFormat="1" applyFont="1" applyFill="1" applyBorder="1" applyAlignment="1">
      <alignment horizontal="center" wrapText="1"/>
    </xf>
    <xf numFmtId="167" fontId="28" fillId="3" borderId="23" xfId="0" applyNumberFormat="1" applyFont="1" applyFill="1" applyBorder="1" applyAlignment="1" applyProtection="1">
      <alignment horizontal="center" wrapText="1"/>
    </xf>
    <xf numFmtId="167" fontId="28" fillId="12" borderId="23" xfId="0" applyNumberFormat="1" applyFont="1" applyFill="1" applyBorder="1" applyAlignment="1" applyProtection="1">
      <alignment horizontal="center" wrapText="1"/>
    </xf>
    <xf numFmtId="167" fontId="28" fillId="3" borderId="25" xfId="0" applyNumberFormat="1" applyFont="1" applyFill="1" applyBorder="1" applyAlignment="1">
      <alignment horizontal="center" wrapText="1"/>
    </xf>
    <xf numFmtId="165" fontId="28" fillId="3" borderId="18" xfId="0" applyNumberFormat="1" applyFont="1" applyFill="1" applyBorder="1" applyAlignment="1">
      <alignment horizontal="center" wrapText="1"/>
    </xf>
    <xf numFmtId="167" fontId="28" fillId="25" borderId="26" xfId="0" applyNumberFormat="1" applyFont="1" applyFill="1" applyBorder="1" applyAlignment="1">
      <alignment horizontal="center" wrapText="1"/>
    </xf>
    <xf numFmtId="165" fontId="28" fillId="25" borderId="5" xfId="0" applyNumberFormat="1" applyFont="1" applyFill="1" applyBorder="1" applyAlignment="1">
      <alignment horizontal="center" wrapText="1"/>
    </xf>
    <xf numFmtId="167" fontId="28" fillId="3" borderId="26" xfId="0" applyNumberFormat="1" applyFont="1" applyFill="1" applyBorder="1" applyAlignment="1">
      <alignment horizontal="center" wrapText="1"/>
    </xf>
    <xf numFmtId="167" fontId="29" fillId="0" borderId="26" xfId="0" applyNumberFormat="1" applyFont="1" applyFill="1" applyBorder="1" applyAlignment="1" applyProtection="1">
      <alignment horizontal="center" wrapText="1"/>
      <protection locked="0"/>
    </xf>
    <xf numFmtId="164" fontId="29" fillId="12" borderId="5" xfId="0" applyNumberFormat="1" applyFont="1" applyFill="1" applyBorder="1" applyAlignment="1" applyProtection="1">
      <alignment horizontal="center" wrapText="1"/>
      <protection locked="0"/>
    </xf>
    <xf numFmtId="167" fontId="30" fillId="11" borderId="26" xfId="0" applyNumberFormat="1" applyFont="1" applyFill="1" applyBorder="1" applyAlignment="1" applyProtection="1">
      <alignment horizontal="center" wrapText="1"/>
      <protection locked="0"/>
    </xf>
    <xf numFmtId="167" fontId="30" fillId="11" borderId="5" xfId="0" applyNumberFormat="1" applyFont="1" applyFill="1" applyBorder="1" applyAlignment="1" applyProtection="1">
      <alignment horizontal="center" wrapText="1"/>
      <protection locked="0"/>
    </xf>
    <xf numFmtId="164" fontId="30" fillId="12" borderId="5" xfId="0" applyNumberFormat="1" applyFont="1" applyFill="1" applyBorder="1" applyAlignment="1" applyProtection="1">
      <alignment horizontal="center" wrapText="1"/>
      <protection locked="0"/>
    </xf>
    <xf numFmtId="10" fontId="30" fillId="11" borderId="5" xfId="0" applyNumberFormat="1" applyFont="1" applyFill="1" applyBorder="1" applyAlignment="1">
      <alignment horizontal="center" wrapText="1"/>
    </xf>
    <xf numFmtId="165" fontId="30" fillId="11" borderId="5" xfId="0" applyNumberFormat="1" applyFont="1" applyFill="1" applyBorder="1" applyAlignment="1">
      <alignment horizontal="center" wrapText="1"/>
    </xf>
    <xf numFmtId="167" fontId="29" fillId="0" borderId="26" xfId="0" applyNumberFormat="1" applyFont="1" applyFill="1" applyBorder="1" applyAlignment="1">
      <alignment horizontal="center" wrapText="1"/>
    </xf>
    <xf numFmtId="164" fontId="29" fillId="12" borderId="5" xfId="0" applyNumberFormat="1" applyFont="1" applyFill="1" applyBorder="1" applyAlignment="1">
      <alignment horizontal="center" wrapText="1"/>
    </xf>
    <xf numFmtId="167" fontId="28" fillId="0" borderId="26" xfId="0" applyNumberFormat="1" applyFont="1" applyFill="1" applyBorder="1" applyAlignment="1">
      <alignment horizontal="center" wrapText="1"/>
    </xf>
    <xf numFmtId="167" fontId="29" fillId="0" borderId="26" xfId="0" applyNumberFormat="1" applyFont="1" applyFill="1" applyBorder="1" applyAlignment="1" applyProtection="1">
      <alignment horizontal="center" wrapText="1"/>
    </xf>
    <xf numFmtId="167" fontId="29" fillId="12" borderId="5" xfId="0" applyNumberFormat="1" applyFont="1" applyFill="1" applyBorder="1" applyAlignment="1" applyProtection="1">
      <alignment horizontal="center" wrapText="1"/>
    </xf>
    <xf numFmtId="167" fontId="30" fillId="11" borderId="26" xfId="0" applyNumberFormat="1" applyFont="1" applyFill="1" applyBorder="1" applyAlignment="1" applyProtection="1">
      <alignment horizontal="center" wrapText="1"/>
    </xf>
    <xf numFmtId="167" fontId="30" fillId="11" borderId="5" xfId="0" applyNumberFormat="1" applyFont="1" applyFill="1" applyBorder="1" applyAlignment="1" applyProtection="1">
      <alignment horizontal="center" wrapText="1"/>
    </xf>
    <xf numFmtId="168" fontId="30" fillId="11" borderId="5" xfId="0" applyNumberFormat="1" applyFont="1" applyFill="1" applyBorder="1" applyAlignment="1">
      <alignment horizontal="center" wrapText="1"/>
    </xf>
    <xf numFmtId="167" fontId="29" fillId="3" borderId="26" xfId="0" applyNumberFormat="1" applyFont="1" applyFill="1" applyBorder="1" applyAlignment="1" applyProtection="1">
      <alignment horizontal="center" wrapText="1"/>
    </xf>
    <xf numFmtId="167" fontId="29" fillId="3" borderId="5" xfId="0" applyNumberFormat="1" applyFont="1" applyFill="1" applyBorder="1" applyAlignment="1" applyProtection="1">
      <alignment horizontal="center" wrapText="1"/>
    </xf>
    <xf numFmtId="167" fontId="30" fillId="3" borderId="26" xfId="0" applyNumberFormat="1" applyFont="1" applyFill="1" applyBorder="1" applyAlignment="1" applyProtection="1">
      <alignment horizontal="center" wrapText="1"/>
    </xf>
    <xf numFmtId="167" fontId="30" fillId="3" borderId="5" xfId="0" applyNumberFormat="1" applyFont="1" applyFill="1" applyBorder="1" applyAlignment="1" applyProtection="1">
      <alignment horizontal="center" wrapText="1"/>
    </xf>
    <xf numFmtId="165" fontId="30" fillId="3" borderId="21" xfId="0" applyNumberFormat="1" applyFont="1" applyFill="1" applyBorder="1" applyAlignment="1">
      <alignment horizontal="center" wrapText="1"/>
    </xf>
    <xf numFmtId="167" fontId="30" fillId="11" borderId="26" xfId="0" applyNumberFormat="1" applyFont="1" applyFill="1" applyBorder="1" applyAlignment="1">
      <alignment horizontal="center" wrapText="1"/>
    </xf>
    <xf numFmtId="164" fontId="30" fillId="11" borderId="26" xfId="0" applyNumberFormat="1" applyFont="1" applyFill="1" applyBorder="1" applyAlignment="1">
      <alignment horizontal="center" wrapText="1"/>
    </xf>
    <xf numFmtId="0" fontId="30" fillId="11" borderId="26" xfId="0" applyFont="1" applyFill="1" applyBorder="1" applyAlignment="1">
      <alignment horizontal="center" wrapText="1"/>
    </xf>
    <xf numFmtId="167" fontId="30" fillId="25" borderId="26" xfId="0" applyNumberFormat="1" applyFont="1" applyFill="1" applyBorder="1" applyAlignment="1">
      <alignment horizontal="center" wrapText="1"/>
    </xf>
    <xf numFmtId="165" fontId="30" fillId="25" borderId="5" xfId="0" applyNumberFormat="1" applyFont="1" applyFill="1" applyBorder="1" applyAlignment="1">
      <alignment horizontal="center" wrapText="1"/>
    </xf>
    <xf numFmtId="165" fontId="29" fillId="25" borderId="5" xfId="0" applyNumberFormat="1" applyFont="1" applyFill="1" applyBorder="1" applyAlignment="1">
      <alignment horizontal="center" wrapText="1"/>
    </xf>
    <xf numFmtId="167" fontId="43" fillId="12" borderId="5" xfId="0" applyNumberFormat="1" applyFont="1" applyFill="1" applyBorder="1" applyAlignment="1" applyProtection="1">
      <alignment horizontal="center" wrapText="1"/>
    </xf>
    <xf numFmtId="10" fontId="30" fillId="25" borderId="5" xfId="0" applyNumberFormat="1" applyFont="1" applyFill="1" applyBorder="1" applyAlignment="1">
      <alignment horizontal="center" wrapText="1"/>
    </xf>
    <xf numFmtId="167" fontId="29" fillId="3" borderId="26" xfId="0" applyNumberFormat="1" applyFont="1" applyFill="1" applyBorder="1" applyAlignment="1">
      <alignment horizontal="center" wrapText="1"/>
    </xf>
    <xf numFmtId="167" fontId="30" fillId="4" borderId="26" xfId="0" applyNumberFormat="1" applyFont="1" applyFill="1" applyBorder="1" applyAlignment="1">
      <alignment horizontal="center" wrapText="1"/>
    </xf>
    <xf numFmtId="10" fontId="30" fillId="4" borderId="5" xfId="0" applyNumberFormat="1" applyFont="1" applyFill="1" applyBorder="1" applyAlignment="1">
      <alignment horizontal="center" wrapText="1"/>
    </xf>
    <xf numFmtId="165" fontId="29" fillId="11" borderId="5" xfId="0" applyNumberFormat="1" applyFont="1" applyFill="1" applyBorder="1" applyAlignment="1">
      <alignment horizontal="center" wrapText="1"/>
    </xf>
    <xf numFmtId="167" fontId="29" fillId="11" borderId="5" xfId="0" applyNumberFormat="1" applyFont="1" applyFill="1" applyBorder="1" applyAlignment="1">
      <alignment horizontal="center" wrapText="1"/>
    </xf>
    <xf numFmtId="165" fontId="28" fillId="2" borderId="5" xfId="0" applyNumberFormat="1" applyFont="1" applyFill="1" applyBorder="1" applyAlignment="1">
      <alignment horizontal="center" wrapText="1"/>
    </xf>
    <xf numFmtId="167" fontId="28" fillId="2" borderId="5" xfId="0" applyNumberFormat="1" applyFont="1" applyFill="1" applyBorder="1" applyAlignment="1">
      <alignment horizontal="center" wrapText="1"/>
    </xf>
    <xf numFmtId="167" fontId="30" fillId="4" borderId="26" xfId="0" applyNumberFormat="1" applyFont="1" applyFill="1" applyBorder="1" applyAlignment="1" applyProtection="1">
      <alignment horizontal="center" wrapText="1"/>
    </xf>
    <xf numFmtId="167" fontId="30" fillId="4" borderId="5" xfId="0" applyNumberFormat="1" applyFont="1" applyFill="1" applyBorder="1" applyAlignment="1" applyProtection="1">
      <alignment horizontal="center" wrapText="1"/>
    </xf>
    <xf numFmtId="165" fontId="30" fillId="4" borderId="5" xfId="0" applyNumberFormat="1" applyFont="1" applyFill="1" applyBorder="1" applyAlignment="1">
      <alignment horizontal="center" wrapText="1"/>
    </xf>
    <xf numFmtId="0" fontId="30" fillId="0" borderId="26" xfId="0" applyFont="1" applyFill="1" applyBorder="1" applyAlignment="1">
      <alignment horizontal="center" wrapText="1"/>
    </xf>
    <xf numFmtId="167" fontId="28" fillId="0" borderId="26" xfId="0" applyNumberFormat="1" applyFont="1" applyFill="1" applyBorder="1" applyAlignment="1" applyProtection="1">
      <alignment horizontal="center" wrapText="1"/>
      <protection locked="0"/>
    </xf>
    <xf numFmtId="10" fontId="30" fillId="23" borderId="5" xfId="4" applyNumberFormat="1" applyFont="1" applyFill="1" applyBorder="1" applyAlignment="1">
      <alignment horizontal="center" wrapText="1"/>
    </xf>
    <xf numFmtId="165" fontId="30" fillId="23" borderId="5" xfId="0" applyNumberFormat="1" applyFont="1" applyFill="1" applyBorder="1" applyAlignment="1">
      <alignment horizontal="center" wrapText="1"/>
    </xf>
    <xf numFmtId="167" fontId="31" fillId="12" borderId="5" xfId="0" applyNumberFormat="1" applyFont="1" applyFill="1" applyBorder="1" applyAlignment="1" applyProtection="1">
      <alignment horizontal="center" wrapText="1"/>
      <protection locked="0"/>
    </xf>
    <xf numFmtId="167" fontId="30" fillId="4" borderId="26" xfId="0" applyNumberFormat="1" applyFont="1" applyFill="1" applyBorder="1" applyAlignment="1" applyProtection="1">
      <alignment horizontal="center" wrapText="1"/>
      <protection locked="0"/>
    </xf>
    <xf numFmtId="167" fontId="30" fillId="4" borderId="5" xfId="0" applyNumberFormat="1" applyFont="1" applyFill="1" applyBorder="1" applyAlignment="1" applyProtection="1">
      <alignment horizontal="center" wrapText="1"/>
      <protection locked="0"/>
    </xf>
    <xf numFmtId="165" fontId="30" fillId="2" borderId="5" xfId="0" applyNumberFormat="1" applyFont="1" applyFill="1" applyBorder="1" applyAlignment="1">
      <alignment horizontal="center" wrapText="1"/>
    </xf>
    <xf numFmtId="167" fontId="30" fillId="2" borderId="5" xfId="0" applyNumberFormat="1" applyFont="1" applyFill="1" applyBorder="1" applyAlignment="1">
      <alignment horizontal="center" wrapText="1"/>
    </xf>
    <xf numFmtId="167" fontId="28" fillId="0" borderId="27" xfId="0" applyNumberFormat="1" applyFont="1" applyFill="1" applyBorder="1" applyAlignment="1" applyProtection="1">
      <alignment horizontal="center" wrapText="1"/>
    </xf>
    <xf numFmtId="165" fontId="28" fillId="2" borderId="23" xfId="0" applyNumberFormat="1" applyFont="1" applyFill="1" applyBorder="1" applyAlignment="1">
      <alignment horizontal="center" wrapText="1"/>
    </xf>
    <xf numFmtId="167" fontId="28" fillId="2" borderId="23" xfId="0" applyNumberFormat="1" applyFont="1" applyFill="1" applyBorder="1" applyAlignment="1">
      <alignment horizontal="center" wrapText="1"/>
    </xf>
    <xf numFmtId="0" fontId="23" fillId="3" borderId="17" xfId="0" applyFont="1" applyFill="1" applyBorder="1" applyAlignment="1"/>
    <xf numFmtId="0" fontId="23" fillId="3" borderId="18" xfId="0" applyFont="1" applyFill="1" applyBorder="1" applyAlignment="1">
      <alignment horizontal="center"/>
    </xf>
    <xf numFmtId="0" fontId="24" fillId="3" borderId="28" xfId="0" applyFont="1" applyFill="1" applyBorder="1" applyAlignment="1">
      <alignment horizontal="center" wrapText="1"/>
    </xf>
    <xf numFmtId="0" fontId="24" fillId="25" borderId="20" xfId="0" applyFont="1" applyFill="1" applyBorder="1" applyAlignment="1"/>
    <xf numFmtId="49" fontId="24" fillId="25" borderId="5" xfId="0" applyNumberFormat="1" applyFont="1" applyFill="1" applyBorder="1" applyAlignment="1">
      <alignment horizontal="center"/>
    </xf>
    <xf numFmtId="0" fontId="24" fillId="25" borderId="6" xfId="0" applyFont="1" applyFill="1" applyBorder="1" applyAlignment="1" applyProtection="1">
      <alignment horizontal="justify" wrapText="1"/>
      <protection locked="0"/>
    </xf>
    <xf numFmtId="0" fontId="24" fillId="3" borderId="20" xfId="0" applyFont="1" applyFill="1" applyBorder="1" applyAlignment="1"/>
    <xf numFmtId="49" fontId="24" fillId="3" borderId="5" xfId="0" applyNumberFormat="1" applyFont="1" applyFill="1" applyBorder="1" applyAlignment="1">
      <alignment horizontal="center"/>
    </xf>
    <xf numFmtId="0" fontId="24" fillId="3" borderId="6" xfId="0" applyNumberFormat="1" applyFont="1" applyFill="1" applyBorder="1" applyAlignment="1" applyProtection="1">
      <alignment horizontal="justify" wrapText="1"/>
      <protection locked="0"/>
    </xf>
    <xf numFmtId="49" fontId="23" fillId="0" borderId="5" xfId="0" applyNumberFormat="1" applyFont="1" applyBorder="1" applyAlignment="1">
      <alignment horizontal="center"/>
    </xf>
    <xf numFmtId="49" fontId="23" fillId="0" borderId="5" xfId="0" applyNumberFormat="1" applyFont="1" applyBorder="1" applyAlignment="1">
      <alignment horizontal="center" wrapText="1"/>
    </xf>
    <xf numFmtId="0" fontId="23" fillId="0" borderId="6" xfId="0" applyFont="1" applyFill="1" applyBorder="1" applyAlignment="1">
      <alignment horizontal="justify" wrapText="1"/>
    </xf>
    <xf numFmtId="0" fontId="25" fillId="11" borderId="20" xfId="0" applyFont="1" applyFill="1" applyBorder="1" applyAlignment="1"/>
    <xf numFmtId="49" fontId="25" fillId="11" borderId="5" xfId="0" applyNumberFormat="1" applyFont="1" applyFill="1" applyBorder="1" applyAlignment="1">
      <alignment horizontal="center"/>
    </xf>
    <xf numFmtId="49" fontId="25" fillId="11" borderId="5" xfId="0" applyNumberFormat="1" applyFont="1" applyFill="1" applyBorder="1" applyAlignment="1">
      <alignment horizontal="center" wrapText="1"/>
    </xf>
    <xf numFmtId="0" fontId="20" fillId="11" borderId="6" xfId="0" applyFont="1" applyFill="1" applyBorder="1" applyAlignment="1" applyProtection="1">
      <alignment horizontal="justify" wrapText="1"/>
      <protection locked="0"/>
    </xf>
    <xf numFmtId="49" fontId="23" fillId="0" borderId="6" xfId="0" applyNumberFormat="1" applyFont="1" applyFill="1" applyBorder="1" applyAlignment="1">
      <alignment horizontal="justify" wrapText="1"/>
    </xf>
    <xf numFmtId="0" fontId="20" fillId="11" borderId="6" xfId="0" applyFont="1" applyFill="1" applyBorder="1" applyAlignment="1">
      <alignment horizontal="justify" wrapText="1"/>
    </xf>
    <xf numFmtId="49" fontId="23" fillId="0" borderId="6" xfId="0" applyNumberFormat="1" applyFont="1" applyFill="1" applyBorder="1" applyAlignment="1" applyProtection="1">
      <alignment horizontal="justify" wrapText="1"/>
      <protection locked="0"/>
    </xf>
    <xf numFmtId="0" fontId="23" fillId="0" borderId="6" xfId="0" applyFont="1" applyBorder="1" applyAlignment="1">
      <alignment horizontal="justify" wrapText="1"/>
    </xf>
    <xf numFmtId="0" fontId="24" fillId="2" borderId="6" xfId="0" applyFont="1" applyFill="1" applyBorder="1" applyAlignment="1">
      <alignment horizontal="justify" wrapText="1"/>
    </xf>
    <xf numFmtId="0" fontId="24" fillId="0" borderId="6" xfId="0" applyFont="1" applyFill="1" applyBorder="1" applyAlignment="1" applyProtection="1">
      <alignment horizontal="justify" wrapText="1"/>
      <protection locked="0"/>
    </xf>
    <xf numFmtId="166" fontId="25" fillId="11" borderId="5" xfId="0" applyNumberFormat="1" applyFont="1" applyFill="1" applyBorder="1" applyAlignment="1">
      <alignment horizontal="center"/>
    </xf>
    <xf numFmtId="0" fontId="23" fillId="3" borderId="20" xfId="0" applyFont="1" applyFill="1" applyBorder="1" applyAlignment="1"/>
    <xf numFmtId="49" fontId="23" fillId="3" borderId="5" xfId="0" applyNumberFormat="1" applyFont="1" applyFill="1" applyBorder="1" applyAlignment="1" applyProtection="1">
      <alignment horizontal="center" wrapText="1"/>
      <protection locked="0"/>
    </xf>
    <xf numFmtId="49" fontId="23" fillId="3" borderId="6" xfId="0" applyNumberFormat="1" applyFont="1" applyFill="1" applyBorder="1" applyAlignment="1" applyProtection="1">
      <alignment horizontal="justify" wrapText="1"/>
      <protection locked="0"/>
    </xf>
    <xf numFmtId="0" fontId="25" fillId="3" borderId="20" xfId="0" applyFont="1" applyFill="1" applyBorder="1" applyAlignment="1"/>
    <xf numFmtId="49" fontId="25" fillId="3" borderId="5" xfId="0" applyNumberFormat="1" applyFont="1" applyFill="1" applyBorder="1" applyAlignment="1" applyProtection="1">
      <alignment horizontal="center" wrapText="1"/>
      <protection locked="0"/>
    </xf>
    <xf numFmtId="49" fontId="25" fillId="3" borderId="6" xfId="0" applyNumberFormat="1" applyFont="1" applyFill="1" applyBorder="1" applyAlignment="1" applyProtection="1">
      <alignment horizontal="justify" wrapText="1"/>
      <protection locked="0"/>
    </xf>
    <xf numFmtId="49" fontId="25" fillId="11" borderId="5" xfId="0" applyNumberFormat="1" applyFont="1" applyFill="1" applyBorder="1" applyAlignment="1" applyProtection="1">
      <alignment horizontal="center" wrapText="1"/>
      <protection locked="0"/>
    </xf>
    <xf numFmtId="0" fontId="25" fillId="11" borderId="20" xfId="0" applyFont="1" applyFill="1" applyBorder="1" applyAlignment="1">
      <alignment horizontal="center"/>
    </xf>
    <xf numFmtId="0" fontId="25" fillId="25" borderId="20" xfId="0" applyFont="1" applyFill="1" applyBorder="1" applyAlignment="1">
      <alignment horizontal="center"/>
    </xf>
    <xf numFmtId="49" fontId="25" fillId="25" borderId="5" xfId="0" applyNumberFormat="1" applyFont="1" applyFill="1" applyBorder="1" applyAlignment="1" applyProtection="1">
      <alignment horizontal="center" wrapText="1"/>
      <protection locked="0"/>
    </xf>
    <xf numFmtId="1" fontId="25" fillId="25" borderId="5" xfId="0" applyNumberFormat="1" applyFont="1" applyFill="1" applyBorder="1" applyAlignment="1" applyProtection="1">
      <alignment horizontal="center" wrapText="1"/>
      <protection locked="0"/>
    </xf>
    <xf numFmtId="0" fontId="20" fillId="25" borderId="6" xfId="0" applyFont="1" applyFill="1" applyBorder="1" applyAlignment="1" applyProtection="1">
      <alignment horizontal="justify" wrapText="1"/>
      <protection locked="0"/>
    </xf>
    <xf numFmtId="0" fontId="23" fillId="25" borderId="20" xfId="0" applyFont="1" applyFill="1" applyBorder="1" applyAlignment="1"/>
    <xf numFmtId="49" fontId="23" fillId="25" borderId="5" xfId="0" applyNumberFormat="1" applyFont="1" applyFill="1" applyBorder="1" applyAlignment="1" applyProtection="1">
      <alignment horizontal="center" wrapText="1"/>
      <protection locked="0"/>
    </xf>
    <xf numFmtId="1" fontId="23" fillId="25" borderId="5" xfId="0" applyNumberFormat="1" applyFont="1" applyFill="1" applyBorder="1" applyAlignment="1" applyProtection="1">
      <alignment horizontal="center" wrapText="1"/>
      <protection locked="0"/>
    </xf>
    <xf numFmtId="49" fontId="23" fillId="25" borderId="6" xfId="0" applyNumberFormat="1" applyFont="1" applyFill="1" applyBorder="1" applyAlignment="1" applyProtection="1">
      <alignment horizontal="justify" wrapText="1"/>
      <protection locked="0"/>
    </xf>
    <xf numFmtId="0" fontId="25" fillId="25" borderId="20" xfId="0" applyFont="1" applyFill="1" applyBorder="1" applyAlignment="1"/>
    <xf numFmtId="49" fontId="25" fillId="25" borderId="6" xfId="0" applyNumberFormat="1" applyFont="1" applyFill="1" applyBorder="1" applyAlignment="1" applyProtection="1">
      <alignment horizontal="justify" wrapText="1"/>
      <protection locked="0"/>
    </xf>
    <xf numFmtId="49" fontId="23" fillId="0" borderId="5" xfId="0" applyNumberFormat="1" applyFont="1" applyBorder="1" applyAlignment="1" applyProtection="1">
      <alignment horizontal="center" wrapText="1"/>
      <protection locked="0"/>
    </xf>
    <xf numFmtId="49" fontId="23" fillId="0" borderId="6" xfId="0" applyNumberFormat="1" applyFont="1" applyBorder="1" applyAlignment="1" applyProtection="1">
      <alignment horizontal="justify" wrapText="1"/>
      <protection locked="0"/>
    </xf>
    <xf numFmtId="49" fontId="25" fillId="25" borderId="5" xfId="0" applyNumberFormat="1" applyFont="1" applyFill="1" applyBorder="1" applyAlignment="1">
      <alignment horizontal="center" wrapText="1"/>
    </xf>
    <xf numFmtId="49" fontId="24" fillId="0" borderId="5" xfId="0" applyNumberFormat="1" applyFont="1" applyBorder="1" applyAlignment="1">
      <alignment horizontal="center"/>
    </xf>
    <xf numFmtId="49" fontId="20" fillId="11" borderId="6" xfId="0" applyNumberFormat="1" applyFont="1" applyFill="1" applyBorder="1" applyAlignment="1">
      <alignment horizontal="justify" wrapText="1"/>
    </xf>
    <xf numFmtId="49" fontId="23" fillId="3" borderId="5" xfId="0" applyNumberFormat="1" applyFont="1" applyFill="1" applyBorder="1" applyAlignment="1">
      <alignment horizontal="center"/>
    </xf>
    <xf numFmtId="49" fontId="23" fillId="3" borderId="6" xfId="0" applyNumberFormat="1" applyFont="1" applyFill="1" applyBorder="1" applyAlignment="1">
      <alignment horizontal="justify" wrapText="1"/>
    </xf>
    <xf numFmtId="49" fontId="25" fillId="25" borderId="5" xfId="0" applyNumberFormat="1" applyFont="1" applyFill="1" applyBorder="1" applyAlignment="1">
      <alignment horizontal="center"/>
    </xf>
    <xf numFmtId="49" fontId="23" fillId="20" borderId="5" xfId="0" applyNumberFormat="1" applyFont="1" applyFill="1" applyBorder="1" applyAlignment="1">
      <alignment horizontal="center"/>
    </xf>
    <xf numFmtId="0" fontId="25" fillId="4" borderId="20" xfId="0" applyFont="1" applyFill="1" applyBorder="1" applyAlignment="1"/>
    <xf numFmtId="49" fontId="25" fillId="4" borderId="5" xfId="0" applyNumberFormat="1" applyFont="1" applyFill="1" applyBorder="1" applyAlignment="1">
      <alignment horizontal="center"/>
    </xf>
    <xf numFmtId="49" fontId="25" fillId="20" borderId="5" xfId="0" applyNumberFormat="1" applyFont="1" applyFill="1" applyBorder="1" applyAlignment="1">
      <alignment horizontal="center"/>
    </xf>
    <xf numFmtId="0" fontId="20" fillId="4" borderId="6" xfId="0" applyFont="1" applyFill="1" applyBorder="1" applyAlignment="1" applyProtection="1">
      <alignment horizontal="justify" wrapText="1"/>
      <protection locked="0"/>
    </xf>
    <xf numFmtId="0" fontId="24" fillId="0" borderId="6" xfId="0" applyFont="1" applyFill="1" applyBorder="1" applyAlignment="1">
      <alignment horizontal="justify" wrapText="1"/>
    </xf>
    <xf numFmtId="0" fontId="23" fillId="2" borderId="6" xfId="0" applyFont="1" applyFill="1" applyBorder="1" applyAlignment="1">
      <alignment horizontal="justify" wrapText="1"/>
    </xf>
    <xf numFmtId="0" fontId="24" fillId="2" borderId="6" xfId="0" applyFont="1" applyFill="1" applyBorder="1" applyAlignment="1" applyProtection="1">
      <alignment horizontal="justify" wrapText="1"/>
      <protection locked="0"/>
    </xf>
    <xf numFmtId="49" fontId="23" fillId="2" borderId="5" xfId="0" applyNumberFormat="1" applyFont="1" applyFill="1" applyBorder="1" applyAlignment="1">
      <alignment horizontal="center" wrapText="1"/>
    </xf>
    <xf numFmtId="49" fontId="23" fillId="2" borderId="6" xfId="0" applyNumberFormat="1" applyFont="1" applyFill="1" applyBorder="1" applyAlignment="1">
      <alignment horizontal="justify" wrapText="1"/>
    </xf>
    <xf numFmtId="0" fontId="21" fillId="0" borderId="6" xfId="0" applyFont="1" applyBorder="1" applyAlignment="1" applyProtection="1">
      <alignment horizontal="justify" wrapText="1"/>
      <protection locked="0"/>
    </xf>
    <xf numFmtId="0" fontId="24" fillId="0" borderId="6" xfId="0" applyFont="1" applyBorder="1" applyAlignment="1" applyProtection="1">
      <alignment horizontal="justify" wrapText="1"/>
      <protection locked="0"/>
    </xf>
    <xf numFmtId="0" fontId="23" fillId="0" borderId="6" xfId="1" applyFont="1" applyFill="1" applyBorder="1" applyAlignment="1" applyProtection="1">
      <alignment horizontal="justify" wrapText="1"/>
    </xf>
    <xf numFmtId="3" fontId="23" fillId="0" borderId="6" xfId="0" applyNumberFormat="1" applyFont="1" applyBorder="1" applyAlignment="1">
      <alignment horizontal="justify" wrapText="1"/>
    </xf>
    <xf numFmtId="0" fontId="25" fillId="11" borderId="5" xfId="0" applyFont="1" applyFill="1" applyBorder="1" applyAlignment="1">
      <alignment horizontal="center"/>
    </xf>
    <xf numFmtId="0" fontId="26" fillId="11" borderId="6" xfId="0" applyFont="1" applyFill="1" applyBorder="1" applyAlignment="1" applyProtection="1">
      <alignment horizontal="justify" wrapText="1"/>
      <protection locked="0"/>
    </xf>
    <xf numFmtId="0" fontId="24" fillId="0" borderId="5" xfId="0" applyFont="1" applyBorder="1" applyAlignment="1">
      <alignment horizontal="center"/>
    </xf>
    <xf numFmtId="0" fontId="25" fillId="4" borderId="5" xfId="0" applyFont="1" applyFill="1" applyBorder="1" applyAlignment="1">
      <alignment horizontal="center"/>
    </xf>
    <xf numFmtId="49" fontId="25" fillId="4" borderId="5" xfId="0" applyNumberFormat="1" applyFont="1" applyFill="1" applyBorder="1" applyAlignment="1">
      <alignment horizontal="center" wrapText="1"/>
    </xf>
    <xf numFmtId="49" fontId="20" fillId="4" borderId="6" xfId="0" applyNumberFormat="1" applyFont="1" applyFill="1" applyBorder="1" applyAlignment="1">
      <alignment horizontal="justify" wrapText="1"/>
    </xf>
    <xf numFmtId="0" fontId="25" fillId="25" borderId="5" xfId="0" applyFont="1" applyFill="1" applyBorder="1" applyAlignment="1">
      <alignment horizontal="center"/>
    </xf>
    <xf numFmtId="0" fontId="20" fillId="25" borderId="6" xfId="0" applyFont="1" applyFill="1" applyBorder="1" applyAlignment="1">
      <alignment horizontal="justify" wrapText="1"/>
    </xf>
    <xf numFmtId="0" fontId="20" fillId="4" borderId="6" xfId="0" applyFont="1" applyFill="1" applyBorder="1" applyAlignment="1">
      <alignment horizontal="justify" wrapText="1"/>
    </xf>
    <xf numFmtId="0" fontId="21" fillId="0" borderId="6" xfId="0" applyFont="1" applyFill="1" applyBorder="1" applyAlignment="1">
      <alignment horizontal="justify" wrapText="1"/>
    </xf>
    <xf numFmtId="0" fontId="25" fillId="0" borderId="6" xfId="0" applyFont="1" applyFill="1" applyBorder="1" applyAlignment="1" applyProtection="1">
      <alignment horizontal="justify" wrapText="1"/>
      <protection locked="0"/>
    </xf>
    <xf numFmtId="49" fontId="24" fillId="0" borderId="5" xfId="0" applyNumberFormat="1" applyFont="1" applyBorder="1" applyAlignment="1">
      <alignment horizontal="center" wrapText="1"/>
    </xf>
    <xf numFmtId="0" fontId="25" fillId="23" borderId="20" xfId="0" applyFont="1" applyFill="1" applyBorder="1" applyAlignment="1"/>
    <xf numFmtId="49" fontId="25" fillId="23" borderId="5" xfId="0" applyNumberFormat="1" applyFont="1" applyFill="1" applyBorder="1" applyAlignment="1">
      <alignment horizontal="center"/>
    </xf>
    <xf numFmtId="0" fontId="20" fillId="23" borderId="6" xfId="0" applyFont="1" applyFill="1" applyBorder="1" applyAlignment="1">
      <alignment horizontal="justify" wrapText="1"/>
    </xf>
    <xf numFmtId="0" fontId="24" fillId="0" borderId="6" xfId="0" applyFont="1" applyFill="1" applyBorder="1" applyAlignment="1" applyProtection="1">
      <alignment wrapText="1"/>
      <protection locked="0"/>
    </xf>
    <xf numFmtId="0" fontId="8" fillId="0" borderId="23" xfId="0" applyFont="1" applyBorder="1" applyAlignment="1">
      <alignment horizontal="center"/>
    </xf>
    <xf numFmtId="0" fontId="9" fillId="0" borderId="29" xfId="0" applyFont="1" applyBorder="1" applyAlignment="1">
      <alignment horizontal="center" wrapText="1"/>
    </xf>
    <xf numFmtId="0" fontId="23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165" fontId="29" fillId="2" borderId="21" xfId="0" applyNumberFormat="1" applyFont="1" applyFill="1" applyBorder="1" applyAlignment="1">
      <alignment horizontal="center" wrapText="1"/>
    </xf>
    <xf numFmtId="165" fontId="29" fillId="2" borderId="5" xfId="0" applyNumberFormat="1" applyFont="1" applyFill="1" applyBorder="1" applyAlignment="1">
      <alignment horizontal="center" wrapText="1"/>
    </xf>
    <xf numFmtId="167" fontId="29" fillId="2" borderId="5" xfId="0" applyNumberFormat="1" applyFont="1" applyFill="1" applyBorder="1" applyAlignment="1">
      <alignment horizontal="center" wrapText="1"/>
    </xf>
    <xf numFmtId="167" fontId="29" fillId="4" borderId="5" xfId="0" applyNumberFormat="1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/>
    </xf>
    <xf numFmtId="49" fontId="23" fillId="3" borderId="5" xfId="0" applyNumberFormat="1" applyFont="1" applyFill="1" applyBorder="1" applyAlignment="1">
      <alignment horizontal="center" wrapText="1"/>
    </xf>
    <xf numFmtId="165" fontId="29" fillId="3" borderId="5" xfId="0" applyNumberFormat="1" applyFont="1" applyFill="1" applyBorder="1" applyAlignment="1">
      <alignment horizontal="center" wrapText="1"/>
    </xf>
    <xf numFmtId="169" fontId="29" fillId="2" borderId="5" xfId="0" applyNumberFormat="1" applyFont="1" applyFill="1" applyBorder="1" applyAlignment="1">
      <alignment horizontal="center" wrapText="1"/>
    </xf>
    <xf numFmtId="168" fontId="29" fillId="2" borderId="5" xfId="0" applyNumberFormat="1" applyFont="1" applyFill="1" applyBorder="1" applyAlignment="1">
      <alignment horizontal="center" wrapText="1"/>
    </xf>
    <xf numFmtId="167" fontId="43" fillId="12" borderId="5" xfId="0" applyNumberFormat="1" applyFont="1" applyFill="1" applyBorder="1" applyAlignment="1">
      <alignment horizontal="center" wrapText="1"/>
    </xf>
    <xf numFmtId="168" fontId="28" fillId="0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Fill="1" applyBorder="1" applyAlignment="1">
      <alignment horizontal="center" wrapText="1"/>
    </xf>
    <xf numFmtId="165" fontId="22" fillId="0" borderId="0" xfId="0" applyNumberFormat="1" applyFont="1" applyFill="1" applyBorder="1" applyAlignment="1">
      <alignment horizontal="center" wrapText="1"/>
    </xf>
    <xf numFmtId="165" fontId="34" fillId="0" borderId="0" xfId="0" applyNumberFormat="1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center" wrapText="1"/>
    </xf>
    <xf numFmtId="167" fontId="35" fillId="0" borderId="0" xfId="0" applyNumberFormat="1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center" wrapText="1"/>
    </xf>
    <xf numFmtId="0" fontId="44" fillId="3" borderId="0" xfId="0" applyFont="1" applyFill="1" applyAlignment="1">
      <alignment horizontal="center" wrapText="1"/>
    </xf>
    <xf numFmtId="0" fontId="44" fillId="0" borderId="0" xfId="0" applyFont="1" applyFill="1" applyAlignment="1">
      <alignment horizontal="center" wrapText="1"/>
    </xf>
    <xf numFmtId="165" fontId="44" fillId="0" borderId="0" xfId="0" applyNumberFormat="1" applyFont="1" applyFill="1" applyAlignment="1">
      <alignment horizontal="center" wrapText="1"/>
    </xf>
    <xf numFmtId="0" fontId="45" fillId="0" borderId="0" xfId="0" applyFont="1" applyFill="1" applyAlignment="1">
      <alignment horizontal="center" wrapText="1"/>
    </xf>
    <xf numFmtId="0" fontId="44" fillId="0" borderId="0" xfId="0" applyFont="1" applyAlignment="1">
      <alignment horizontal="center" wrapText="1"/>
    </xf>
    <xf numFmtId="165" fontId="44" fillId="0" borderId="0" xfId="0" applyNumberFormat="1" applyFont="1" applyAlignment="1">
      <alignment horizontal="center" wrapText="1"/>
    </xf>
    <xf numFmtId="167" fontId="44" fillId="0" borderId="0" xfId="0" applyNumberFormat="1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167" fontId="44" fillId="8" borderId="0" xfId="0" applyNumberFormat="1" applyFont="1" applyFill="1" applyBorder="1" applyAlignment="1">
      <alignment horizontal="center" wrapText="1"/>
    </xf>
    <xf numFmtId="167" fontId="44" fillId="3" borderId="0" xfId="0" applyNumberFormat="1" applyFont="1" applyFill="1" applyBorder="1" applyAlignment="1">
      <alignment horizontal="center" wrapText="1"/>
    </xf>
    <xf numFmtId="167" fontId="46" fillId="8" borderId="0" xfId="0" applyNumberFormat="1" applyFont="1" applyFill="1" applyBorder="1" applyAlignment="1">
      <alignment horizontal="center" wrapText="1"/>
    </xf>
    <xf numFmtId="165" fontId="46" fillId="8" borderId="0" xfId="0" applyNumberFormat="1" applyFont="1" applyFill="1" applyBorder="1" applyAlignment="1">
      <alignment horizontal="center" wrapText="1"/>
    </xf>
    <xf numFmtId="167" fontId="44" fillId="9" borderId="0" xfId="0" applyNumberFormat="1" applyFont="1" applyFill="1" applyBorder="1" applyAlignment="1">
      <alignment horizontal="center" wrapText="1"/>
    </xf>
    <xf numFmtId="165" fontId="46" fillId="9" borderId="0" xfId="0" applyNumberFormat="1" applyFont="1" applyFill="1" applyBorder="1" applyAlignment="1">
      <alignment horizontal="center" wrapText="1"/>
    </xf>
    <xf numFmtId="167" fontId="44" fillId="7" borderId="0" xfId="0" applyNumberFormat="1" applyFont="1" applyFill="1" applyBorder="1" applyAlignment="1">
      <alignment horizontal="center" wrapText="1"/>
    </xf>
    <xf numFmtId="167" fontId="47" fillId="7" borderId="0" xfId="0" applyNumberFormat="1" applyFont="1" applyFill="1" applyBorder="1" applyAlignment="1">
      <alignment horizontal="center" wrapText="1"/>
    </xf>
    <xf numFmtId="165" fontId="47" fillId="7" borderId="0" xfId="0" applyNumberFormat="1" applyFont="1" applyFill="1" applyBorder="1" applyAlignment="1">
      <alignment horizontal="center" wrapText="1"/>
    </xf>
    <xf numFmtId="165" fontId="33" fillId="8" borderId="0" xfId="0" applyNumberFormat="1" applyFont="1" applyFill="1" applyAlignment="1">
      <alignment horizontal="center" wrapText="1"/>
    </xf>
    <xf numFmtId="167" fontId="33" fillId="0" borderId="0" xfId="0" applyNumberFormat="1" applyFont="1" applyFill="1" applyAlignment="1">
      <alignment horizontal="center" wrapText="1"/>
    </xf>
    <xf numFmtId="167" fontId="33" fillId="3" borderId="0" xfId="0" applyNumberFormat="1" applyFont="1" applyFill="1" applyAlignment="1">
      <alignment horizontal="center" wrapText="1"/>
    </xf>
    <xf numFmtId="167" fontId="33" fillId="0" borderId="0" xfId="0" applyNumberFormat="1" applyFont="1" applyAlignment="1">
      <alignment horizontal="center" wrapText="1"/>
    </xf>
    <xf numFmtId="167" fontId="33" fillId="7" borderId="0" xfId="0" applyNumberFormat="1" applyFont="1" applyFill="1" applyAlignment="1">
      <alignment horizontal="center" wrapText="1"/>
    </xf>
    <xf numFmtId="167" fontId="44" fillId="14" borderId="0" xfId="0" applyNumberFormat="1" applyFont="1" applyFill="1" applyBorder="1" applyAlignment="1">
      <alignment horizontal="center" wrapText="1"/>
    </xf>
    <xf numFmtId="0" fontId="44" fillId="14" borderId="0" xfId="0" applyFont="1" applyFill="1" applyAlignment="1">
      <alignment horizontal="center" wrapText="1"/>
    </xf>
    <xf numFmtId="165" fontId="44" fillId="14" borderId="0" xfId="0" applyNumberFormat="1" applyFont="1" applyFill="1" applyAlignment="1">
      <alignment horizontal="center" wrapText="1"/>
    </xf>
    <xf numFmtId="4" fontId="44" fillId="14" borderId="0" xfId="0" applyNumberFormat="1" applyFont="1" applyFill="1" applyAlignment="1">
      <alignment horizontal="center" wrapText="1"/>
    </xf>
    <xf numFmtId="4" fontId="44" fillId="3" borderId="0" xfId="0" applyNumberFormat="1" applyFont="1" applyFill="1" applyAlignment="1">
      <alignment horizontal="center" wrapText="1"/>
    </xf>
    <xf numFmtId="167" fontId="44" fillId="14" borderId="0" xfId="0" applyNumberFormat="1" applyFont="1" applyFill="1" applyAlignment="1">
      <alignment horizontal="center" wrapText="1"/>
    </xf>
    <xf numFmtId="167" fontId="44" fillId="12" borderId="0" xfId="0" applyNumberFormat="1" applyFont="1" applyFill="1" applyBorder="1" applyAlignment="1">
      <alignment horizontal="center" wrapText="1"/>
    </xf>
    <xf numFmtId="0" fontId="44" fillId="12" borderId="0" xfId="0" applyFont="1" applyFill="1" applyAlignment="1">
      <alignment horizontal="center" wrapText="1"/>
    </xf>
    <xf numFmtId="165" fontId="44" fillId="12" borderId="0" xfId="0" applyNumberFormat="1" applyFont="1" applyFill="1" applyAlignment="1">
      <alignment horizontal="center" wrapText="1"/>
    </xf>
    <xf numFmtId="167" fontId="44" fillId="12" borderId="0" xfId="0" applyNumberFormat="1" applyFont="1" applyFill="1" applyAlignment="1">
      <alignment horizontal="center" wrapText="1"/>
    </xf>
    <xf numFmtId="167" fontId="44" fillId="3" borderId="0" xfId="0" applyNumberFormat="1" applyFont="1" applyFill="1" applyAlignment="1">
      <alignment horizontal="center" wrapText="1"/>
    </xf>
    <xf numFmtId="0" fontId="10" fillId="0" borderId="0" xfId="0" applyFont="1" applyFill="1" applyAlignment="1"/>
    <xf numFmtId="0" fontId="23" fillId="0" borderId="5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167" fontId="43" fillId="25" borderId="5" xfId="0" applyNumberFormat="1" applyFont="1" applyFill="1" applyBorder="1" applyAlignment="1">
      <alignment horizontal="center" wrapText="1"/>
    </xf>
    <xf numFmtId="167" fontId="43" fillId="23" borderId="26" xfId="0" applyNumberFormat="1" applyFont="1" applyFill="1" applyBorder="1" applyAlignment="1" applyProtection="1">
      <alignment horizontal="center" wrapText="1"/>
      <protection locked="0"/>
    </xf>
    <xf numFmtId="167" fontId="43" fillId="23" borderId="5" xfId="0" applyNumberFormat="1" applyFont="1" applyFill="1" applyBorder="1" applyAlignment="1" applyProtection="1">
      <alignment horizontal="center" wrapText="1"/>
      <protection locked="0"/>
    </xf>
    <xf numFmtId="167" fontId="43" fillId="12" borderId="5" xfId="0" applyNumberFormat="1" applyFont="1" applyFill="1" applyBorder="1" applyAlignment="1" applyProtection="1">
      <alignment horizontal="center" wrapText="1"/>
      <protection locked="0"/>
    </xf>
    <xf numFmtId="167" fontId="43" fillId="25" borderId="20" xfId="0" applyNumberFormat="1" applyFont="1" applyFill="1" applyBorder="1" applyAlignment="1">
      <alignment horizontal="center" wrapText="1"/>
    </xf>
    <xf numFmtId="167" fontId="29" fillId="25" borderId="26" xfId="0" applyNumberFormat="1" applyFont="1" applyFill="1" applyBorder="1" applyAlignment="1" applyProtection="1">
      <alignment horizontal="center" wrapText="1"/>
    </xf>
    <xf numFmtId="167" fontId="29" fillId="25" borderId="5" xfId="0" applyNumberFormat="1" applyFont="1" applyFill="1" applyBorder="1" applyAlignment="1" applyProtection="1">
      <alignment horizontal="center" wrapText="1"/>
    </xf>
    <xf numFmtId="167" fontId="30" fillId="25" borderId="26" xfId="0" applyNumberFormat="1" applyFont="1" applyFill="1" applyBorder="1" applyAlignment="1" applyProtection="1">
      <alignment horizontal="center" wrapText="1"/>
    </xf>
    <xf numFmtId="167" fontId="30" fillId="25" borderId="5" xfId="0" applyNumberFormat="1" applyFont="1" applyFill="1" applyBorder="1" applyAlignment="1" applyProtection="1">
      <alignment horizontal="center" wrapText="1"/>
    </xf>
    <xf numFmtId="49" fontId="23" fillId="25" borderId="5" xfId="0" applyNumberFormat="1" applyFont="1" applyFill="1" applyBorder="1" applyAlignment="1">
      <alignment horizontal="center" wrapText="1"/>
    </xf>
    <xf numFmtId="0" fontId="27" fillId="25" borderId="6" xfId="0" applyFont="1" applyFill="1" applyBorder="1" applyAlignment="1">
      <alignment horizontal="justify" wrapText="1"/>
    </xf>
    <xf numFmtId="167" fontId="29" fillId="25" borderId="26" xfId="0" applyNumberFormat="1" applyFont="1" applyFill="1" applyBorder="1" applyAlignment="1">
      <alignment horizontal="center" wrapText="1"/>
    </xf>
    <xf numFmtId="168" fontId="29" fillId="25" borderId="5" xfId="0" applyNumberFormat="1" applyFont="1" applyFill="1" applyBorder="1" applyAlignment="1">
      <alignment horizontal="center" wrapText="1"/>
    </xf>
    <xf numFmtId="0" fontId="7" fillId="25" borderId="6" xfId="0" applyFont="1" applyFill="1" applyBorder="1" applyAlignment="1">
      <alignment horizontal="justify" wrapText="1"/>
    </xf>
    <xf numFmtId="0" fontId="3" fillId="12" borderId="0" xfId="0" applyFont="1" applyFill="1" applyBorder="1" applyAlignment="1">
      <alignment horizontal="center"/>
    </xf>
    <xf numFmtId="0" fontId="37" fillId="25" borderId="6" xfId="0" applyFont="1" applyFill="1" applyBorder="1" applyAlignment="1" applyProtection="1">
      <alignment horizontal="justify" wrapText="1"/>
      <protection locked="0"/>
    </xf>
    <xf numFmtId="0" fontId="3" fillId="16" borderId="0" xfId="0" applyFont="1" applyFill="1" applyBorder="1" applyAlignment="1">
      <alignment horizontal="center"/>
    </xf>
    <xf numFmtId="0" fontId="37" fillId="25" borderId="6" xfId="0" applyFont="1" applyFill="1" applyBorder="1" applyAlignment="1">
      <alignment horizontal="justify" wrapText="1"/>
    </xf>
    <xf numFmtId="0" fontId="37" fillId="25" borderId="30" xfId="0" applyFont="1" applyFill="1" applyBorder="1" applyAlignment="1">
      <alignment horizontal="justify" wrapText="1"/>
    </xf>
    <xf numFmtId="0" fontId="3" fillId="28" borderId="0" xfId="0" applyFont="1" applyFill="1" applyBorder="1" applyAlignment="1">
      <alignment horizontal="center"/>
    </xf>
    <xf numFmtId="167" fontId="5" fillId="29" borderId="5" xfId="0" applyNumberFormat="1" applyFont="1" applyFill="1" applyBorder="1" applyAlignment="1">
      <alignment horizontal="center" wrapText="1"/>
    </xf>
    <xf numFmtId="167" fontId="5" fillId="29" borderId="5" xfId="0" applyNumberFormat="1" applyFont="1" applyFill="1" applyBorder="1" applyAlignment="1">
      <alignment horizontal="center" vertical="center" wrapText="1"/>
    </xf>
    <xf numFmtId="167" fontId="5" fillId="30" borderId="5" xfId="0" applyNumberFormat="1" applyFont="1" applyFill="1" applyBorder="1" applyAlignment="1">
      <alignment horizontal="center" wrapText="1"/>
    </xf>
    <xf numFmtId="167" fontId="5" fillId="11" borderId="5" xfId="0" applyNumberFormat="1" applyFont="1" applyFill="1" applyBorder="1" applyAlignment="1">
      <alignment horizontal="center" wrapText="1"/>
    </xf>
    <xf numFmtId="167" fontId="5" fillId="30" borderId="5" xfId="0" applyNumberFormat="1" applyFont="1" applyFill="1" applyBorder="1" applyAlignment="1">
      <alignment horizontal="center" vertical="center" wrapText="1"/>
    </xf>
    <xf numFmtId="169" fontId="29" fillId="0" borderId="5" xfId="0" applyNumberFormat="1" applyFont="1" applyFill="1" applyBorder="1" applyAlignment="1">
      <alignment horizontal="center" wrapText="1"/>
    </xf>
    <xf numFmtId="10" fontId="29" fillId="25" borderId="5" xfId="0" applyNumberFormat="1" applyFont="1" applyFill="1" applyBorder="1" applyAlignment="1">
      <alignment horizontal="center" wrapText="1"/>
    </xf>
    <xf numFmtId="10" fontId="29" fillId="2" borderId="5" xfId="0" applyNumberFormat="1" applyFont="1" applyFill="1" applyBorder="1" applyAlignment="1">
      <alignment horizontal="center" wrapText="1"/>
    </xf>
    <xf numFmtId="167" fontId="30" fillId="23" borderId="26" xfId="0" applyNumberFormat="1" applyFont="1" applyFill="1" applyBorder="1" applyAlignment="1" applyProtection="1">
      <alignment horizontal="center" wrapText="1"/>
      <protection locked="0"/>
    </xf>
    <xf numFmtId="167" fontId="30" fillId="23" borderId="5" xfId="0" applyNumberFormat="1" applyFont="1" applyFill="1" applyBorder="1" applyAlignment="1" applyProtection="1">
      <alignment horizont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5" fillId="27" borderId="9" xfId="0" applyFont="1" applyFill="1" applyBorder="1" applyAlignment="1">
      <alignment horizontal="center" vertical="center" wrapText="1"/>
    </xf>
    <xf numFmtId="0" fontId="5" fillId="27" borderId="13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0" fillId="20" borderId="9" xfId="0" applyFont="1" applyFill="1" applyBorder="1" applyAlignment="1">
      <alignment horizontal="center" vertical="center" wrapText="1"/>
    </xf>
    <xf numFmtId="0" fontId="0" fillId="20" borderId="10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9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11" fillId="9" borderId="7" xfId="0" applyFont="1" applyFill="1" applyBorder="1" applyAlignment="1">
      <alignment horizontal="center" vertical="center" wrapText="1"/>
    </xf>
    <xf numFmtId="165" fontId="11" fillId="3" borderId="12" xfId="0" applyNumberFormat="1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9" borderId="1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1" fillId="3" borderId="7" xfId="0" applyFont="1" applyFill="1" applyBorder="1" applyAlignment="1">
      <alignment horizontal="center" vertical="center" wrapText="1"/>
    </xf>
    <xf numFmtId="0" fontId="11" fillId="17" borderId="7" xfId="0" applyFont="1" applyFill="1" applyBorder="1" applyAlignment="1">
      <alignment horizontal="center" vertical="center" wrapText="1"/>
    </xf>
    <xf numFmtId="0" fontId="11" fillId="12" borderId="7" xfId="0" applyFont="1" applyFill="1" applyBorder="1" applyAlignment="1">
      <alignment horizontal="center" vertical="center" wrapText="1"/>
    </xf>
    <xf numFmtId="0" fontId="24" fillId="2" borderId="20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165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_ZV1PIV98" xfId="1"/>
    <cellStyle name="Процентный" xfId="4" builtinId="5"/>
    <cellStyle name="Финансовый" xfId="3" builtinId="3"/>
  </cellStyles>
  <dxfs count="0"/>
  <tableStyles count="0" defaultTableStyle="TableStyleMedium2" defaultPivotStyle="PivotStyleLight16"/>
  <colors>
    <mruColors>
      <color rgb="FFFFCCCC"/>
      <color rgb="FFD5C9E1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N2155"/>
  <sheetViews>
    <sheetView showZeros="0" tabSelected="1" showOutlineSymbols="0" view="pageBreakPreview" topLeftCell="A2" zoomScale="62" zoomScaleNormal="80" zoomScaleSheetLayoutView="62" workbookViewId="0">
      <pane xSplit="5" ySplit="6" topLeftCell="H135" activePane="bottomRight" state="frozen"/>
      <selection activeCell="A2" sqref="A2"/>
      <selection pane="topRight" activeCell="F2" sqref="F2"/>
      <selection pane="bottomLeft" activeCell="A8" sqref="A8"/>
      <selection pane="bottomRight" activeCell="J258" sqref="J258"/>
    </sheetView>
  </sheetViews>
  <sheetFormatPr defaultColWidth="9.109375" defaultRowHeight="13.2" x14ac:dyDescent="0.25"/>
  <cols>
    <col min="1" max="1" width="4.33203125" style="7" customWidth="1"/>
    <col min="2" max="2" width="8" style="1" hidden="1" customWidth="1"/>
    <col min="3" max="3" width="7.109375" style="1" customWidth="1"/>
    <col min="4" max="4" width="7.6640625" style="1" customWidth="1"/>
    <col min="5" max="5" width="52.33203125" style="9" customWidth="1"/>
    <col min="6" max="6" width="14.33203125" style="26" customWidth="1"/>
    <col min="7" max="7" width="14.44140625" style="26" customWidth="1"/>
    <col min="8" max="8" width="13.33203125" style="46" customWidth="1"/>
    <col min="9" max="9" width="11.6640625" style="9" customWidth="1"/>
    <col min="10" max="10" width="13.44140625" style="9" customWidth="1"/>
    <col min="11" max="11" width="11.6640625" style="72" customWidth="1"/>
    <col min="12" max="12" width="13.33203125" style="26" customWidth="1"/>
    <col min="13" max="13" width="13.33203125" style="46" customWidth="1"/>
    <col min="14" max="14" width="13.33203125" style="26" customWidth="1"/>
    <col min="15" max="15" width="13.33203125" style="46" customWidth="1"/>
    <col min="16" max="16" width="14.33203125" style="73" customWidth="1"/>
    <col min="17" max="17" width="11.44140625" style="26" customWidth="1"/>
    <col min="18" max="18" width="14.44140625" style="26" customWidth="1"/>
    <col min="19" max="19" width="14.5546875" style="46" customWidth="1"/>
    <col min="20" max="20" width="15" style="26" customWidth="1"/>
    <col min="21" max="21" width="13.33203125" style="46" customWidth="1"/>
    <col min="22" max="22" width="14.6640625" style="9" customWidth="1"/>
    <col min="23" max="23" width="11.6640625" style="9" customWidth="1"/>
    <col min="24" max="186" width="9.109375" style="34"/>
    <col min="187" max="196" width="9.109375" style="9"/>
    <col min="197" max="16384" width="9.109375" style="2"/>
  </cols>
  <sheetData>
    <row r="1" spans="1:196" s="3" customFormat="1" ht="70.2" customHeight="1" thickBot="1" x14ac:dyDescent="0.35">
      <c r="A1" s="517" t="s">
        <v>335</v>
      </c>
      <c r="B1" s="517"/>
      <c r="C1" s="517"/>
      <c r="D1" s="517"/>
      <c r="E1" s="517"/>
      <c r="F1" s="517"/>
      <c r="G1" s="517"/>
      <c r="H1" s="517"/>
      <c r="I1" s="517"/>
      <c r="J1" s="517"/>
      <c r="K1" s="517"/>
      <c r="L1" s="517"/>
      <c r="M1" s="517"/>
      <c r="N1" s="517"/>
      <c r="O1" s="517"/>
      <c r="P1" s="517"/>
      <c r="Q1" s="517"/>
      <c r="R1" s="517"/>
      <c r="S1" s="517"/>
      <c r="T1" s="517"/>
      <c r="U1" s="517"/>
      <c r="V1" s="517"/>
      <c r="W1" s="75" t="s">
        <v>190</v>
      </c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</row>
    <row r="2" spans="1:196" s="17" customFormat="1" ht="25.5" customHeight="1" x14ac:dyDescent="0.25">
      <c r="A2" s="518" t="s">
        <v>0</v>
      </c>
      <c r="B2" s="520" t="s">
        <v>107</v>
      </c>
      <c r="C2" s="522" t="s">
        <v>202</v>
      </c>
      <c r="D2" s="520" t="s">
        <v>50</v>
      </c>
      <c r="E2" s="520" t="s">
        <v>54</v>
      </c>
      <c r="F2" s="524" t="s">
        <v>1</v>
      </c>
      <c r="G2" s="524"/>
      <c r="H2" s="524"/>
      <c r="I2" s="524"/>
      <c r="J2" s="524"/>
      <c r="K2" s="525"/>
      <c r="L2" s="526" t="s">
        <v>2</v>
      </c>
      <c r="M2" s="527"/>
      <c r="N2" s="527"/>
      <c r="O2" s="527"/>
      <c r="P2" s="527"/>
      <c r="Q2" s="528"/>
      <c r="R2" s="529" t="s">
        <v>3</v>
      </c>
      <c r="S2" s="530"/>
      <c r="T2" s="530"/>
      <c r="U2" s="530"/>
      <c r="V2" s="530"/>
      <c r="W2" s="531"/>
    </row>
    <row r="3" spans="1:196" s="17" customFormat="1" ht="12.75" customHeight="1" x14ac:dyDescent="0.25">
      <c r="A3" s="519"/>
      <c r="B3" s="521"/>
      <c r="C3" s="523"/>
      <c r="D3" s="521"/>
      <c r="E3" s="521"/>
      <c r="F3" s="532" t="s">
        <v>191</v>
      </c>
      <c r="G3" s="538" t="s">
        <v>336</v>
      </c>
      <c r="H3" s="539" t="s">
        <v>337</v>
      </c>
      <c r="I3" s="537" t="s">
        <v>4</v>
      </c>
      <c r="J3" s="537" t="s">
        <v>252</v>
      </c>
      <c r="K3" s="543" t="s">
        <v>38</v>
      </c>
      <c r="L3" s="545" t="s">
        <v>191</v>
      </c>
      <c r="M3" s="537" t="s">
        <v>365</v>
      </c>
      <c r="N3" s="538" t="str">
        <f>G3</f>
        <v>затверджено на 01.10.2021</v>
      </c>
      <c r="O3" s="539" t="str">
        <f>H3</f>
        <v>виконано станом на 01.10.2021</v>
      </c>
      <c r="P3" s="537" t="s">
        <v>253</v>
      </c>
      <c r="Q3" s="533" t="s">
        <v>38</v>
      </c>
      <c r="R3" s="535" t="s">
        <v>191</v>
      </c>
      <c r="S3" s="537" t="s">
        <v>365</v>
      </c>
      <c r="T3" s="538" t="str">
        <f>G3</f>
        <v>затверджено на 01.10.2021</v>
      </c>
      <c r="U3" s="539" t="str">
        <f>H3</f>
        <v>виконано станом на 01.10.2021</v>
      </c>
      <c r="V3" s="537" t="s">
        <v>254</v>
      </c>
      <c r="W3" s="533" t="s">
        <v>38</v>
      </c>
    </row>
    <row r="4" spans="1:196" s="17" customFormat="1" ht="57" customHeight="1" x14ac:dyDescent="0.25">
      <c r="A4" s="519"/>
      <c r="B4" s="521"/>
      <c r="C4" s="523"/>
      <c r="D4" s="521"/>
      <c r="E4" s="521"/>
      <c r="F4" s="532"/>
      <c r="G4" s="538"/>
      <c r="H4" s="539"/>
      <c r="I4" s="537"/>
      <c r="J4" s="537"/>
      <c r="K4" s="544"/>
      <c r="L4" s="545"/>
      <c r="M4" s="537"/>
      <c r="N4" s="538"/>
      <c r="O4" s="539"/>
      <c r="P4" s="537"/>
      <c r="Q4" s="534"/>
      <c r="R4" s="535"/>
      <c r="S4" s="537"/>
      <c r="T4" s="538"/>
      <c r="U4" s="539"/>
      <c r="V4" s="537"/>
      <c r="W4" s="534"/>
    </row>
    <row r="5" spans="1:196" s="19" customFormat="1" ht="18.75" customHeight="1" x14ac:dyDescent="0.25">
      <c r="A5" s="153">
        <v>1</v>
      </c>
      <c r="B5" s="154">
        <v>2</v>
      </c>
      <c r="C5" s="154">
        <v>2</v>
      </c>
      <c r="D5" s="154">
        <v>3</v>
      </c>
      <c r="E5" s="154">
        <v>4</v>
      </c>
      <c r="F5" s="121">
        <v>5</v>
      </c>
      <c r="G5" s="121">
        <v>6</v>
      </c>
      <c r="H5" s="186">
        <v>7</v>
      </c>
      <c r="I5" s="154">
        <v>8</v>
      </c>
      <c r="J5" s="154">
        <v>9</v>
      </c>
      <c r="K5" s="124">
        <v>10</v>
      </c>
      <c r="L5" s="122">
        <v>11</v>
      </c>
      <c r="M5" s="121">
        <v>12</v>
      </c>
      <c r="N5" s="121">
        <v>13</v>
      </c>
      <c r="O5" s="186">
        <v>14</v>
      </c>
      <c r="P5" s="154">
        <v>15</v>
      </c>
      <c r="Q5" s="123">
        <v>16</v>
      </c>
      <c r="R5" s="125">
        <v>17</v>
      </c>
      <c r="S5" s="154">
        <v>18</v>
      </c>
      <c r="T5" s="154">
        <v>19</v>
      </c>
      <c r="U5" s="186">
        <v>20</v>
      </c>
      <c r="V5" s="154">
        <v>21</v>
      </c>
      <c r="W5" s="123">
        <v>22</v>
      </c>
    </row>
    <row r="6" spans="1:196" s="16" customFormat="1" ht="29.25" customHeight="1" x14ac:dyDescent="0.3">
      <c r="A6" s="351"/>
      <c r="B6" s="352"/>
      <c r="C6" s="352"/>
      <c r="D6" s="352"/>
      <c r="E6" s="353" t="s">
        <v>5</v>
      </c>
      <c r="F6" s="296">
        <f>SUM(F152)</f>
        <v>730383.39999999991</v>
      </c>
      <c r="G6" s="240">
        <f>SUM(G152)</f>
        <v>555011.89999999991</v>
      </c>
      <c r="H6" s="239">
        <f>SUM(H152)</f>
        <v>500386.29999999981</v>
      </c>
      <c r="I6" s="297">
        <v>1</v>
      </c>
      <c r="J6" s="240">
        <f>H6-G6</f>
        <v>-54625.600000000093</v>
      </c>
      <c r="K6" s="241">
        <f>H6/G6</f>
        <v>0.90157760581349677</v>
      </c>
      <c r="L6" s="238">
        <f>SUM(L152)</f>
        <v>88754.8</v>
      </c>
      <c r="M6" s="240">
        <f>SUM(M152)</f>
        <v>143392.1</v>
      </c>
      <c r="N6" s="240">
        <f>SUM(N152)</f>
        <v>120121.99999999999</v>
      </c>
      <c r="O6" s="239">
        <f>SUM(O152)</f>
        <v>89786.000000000015</v>
      </c>
      <c r="P6" s="240">
        <f>O6-N6</f>
        <v>-30335.999999999971</v>
      </c>
      <c r="Q6" s="241">
        <f>O6/N6</f>
        <v>0.74745675230182673</v>
      </c>
      <c r="R6" s="238">
        <f>SUM(R152)</f>
        <v>819138.2</v>
      </c>
      <c r="S6" s="196">
        <f>SUM(S152)</f>
        <v>873775.5</v>
      </c>
      <c r="T6" s="196">
        <f>SUM(T152)</f>
        <v>675133.9</v>
      </c>
      <c r="U6" s="239">
        <f>SUM(U152)</f>
        <v>590172.29999999981</v>
      </c>
      <c r="V6" s="240">
        <f>U6-T6</f>
        <v>-84961.60000000021</v>
      </c>
      <c r="W6" s="241">
        <f>U6/T6</f>
        <v>0.87415592669839237</v>
      </c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</row>
    <row r="7" spans="1:196" s="168" customFormat="1" ht="37.200000000000003" customHeight="1" x14ac:dyDescent="0.3">
      <c r="A7" s="354"/>
      <c r="B7" s="355"/>
      <c r="C7" s="355"/>
      <c r="D7" s="355"/>
      <c r="E7" s="356" t="s">
        <v>241</v>
      </c>
      <c r="F7" s="298">
        <f>SUM(F20,F26,F27,F41,F43,F45,F53,F54,F57,F58,F59,F66,F105,F114,F115,F118,F134)</f>
        <v>153935.70000000001</v>
      </c>
      <c r="G7" s="243">
        <f t="shared" ref="G7:H7" si="0">SUM(G20,G26,G27,G41,G43,G45,G53,G54,G57,G58,G59,G66,G105,G114,G115,G118,G134)</f>
        <v>114086</v>
      </c>
      <c r="H7" s="244">
        <f t="shared" si="0"/>
        <v>109410.30000000002</v>
      </c>
      <c r="I7" s="299">
        <f>H7/$H$6</f>
        <v>0.21865166971997446</v>
      </c>
      <c r="J7" s="243">
        <f>H7-G7</f>
        <v>-4675.6999999999825</v>
      </c>
      <c r="K7" s="245">
        <f t="shared" ref="K7:K82" si="1">H7/G7</f>
        <v>0.95901600546955823</v>
      </c>
      <c r="L7" s="242">
        <f>SUM(L20,L26,L27,L41,L43,L45,L53,L54,L57,L58,L59,L66,L105,L114,L115,L118,L134)</f>
        <v>5158</v>
      </c>
      <c r="M7" s="243">
        <f t="shared" ref="M7:O7" si="2">SUM(M20,M26,M27,M41,M43,M45,M53,M54,M57,M58,M59,M66,M105,M114,M115,M118,M134)</f>
        <v>5158</v>
      </c>
      <c r="N7" s="243">
        <f t="shared" si="2"/>
        <v>4385.3</v>
      </c>
      <c r="O7" s="244">
        <f t="shared" si="2"/>
        <v>1145.6999999999998</v>
      </c>
      <c r="P7" s="243">
        <f>O7-N7</f>
        <v>-3239.6000000000004</v>
      </c>
      <c r="Q7" s="245">
        <f>O7/N7</f>
        <v>0.26125920689576537</v>
      </c>
      <c r="R7" s="242">
        <f>SUM(R20,R26,R27,R41,R43,R45,R53,R54,R57,R58,R59,R66,R105,R114,R115,R118,R134)</f>
        <v>159093.70000000001</v>
      </c>
      <c r="S7" s="243">
        <f t="shared" ref="S7:U7" si="3">SUM(S20,S26,S27,S41,S43,S45,S53,S54,S57,S58,S59,S66,S105,S114,S115,S118,S134)</f>
        <v>159093.70000000001</v>
      </c>
      <c r="T7" s="243">
        <f t="shared" si="3"/>
        <v>118471.3</v>
      </c>
      <c r="U7" s="244">
        <f t="shared" si="3"/>
        <v>110556</v>
      </c>
      <c r="V7" s="243">
        <f>U7-T7</f>
        <v>-7915.3000000000029</v>
      </c>
      <c r="W7" s="245">
        <f>U7/T7</f>
        <v>0.93318803794674321</v>
      </c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  <c r="BM7" s="167"/>
      <c r="BN7" s="167"/>
      <c r="BO7" s="167"/>
      <c r="BP7" s="167"/>
      <c r="BQ7" s="167"/>
      <c r="BR7" s="167"/>
      <c r="BS7" s="167"/>
      <c r="BT7" s="167"/>
      <c r="BU7" s="167"/>
      <c r="BV7" s="167"/>
      <c r="BW7" s="167"/>
      <c r="BX7" s="167"/>
      <c r="BY7" s="167"/>
      <c r="BZ7" s="167"/>
      <c r="CA7" s="167"/>
      <c r="CB7" s="167"/>
      <c r="CC7" s="167"/>
      <c r="CD7" s="167"/>
      <c r="CE7" s="167"/>
      <c r="CF7" s="167"/>
      <c r="CG7" s="167"/>
      <c r="CH7" s="167"/>
      <c r="CI7" s="167"/>
      <c r="CJ7" s="167"/>
      <c r="CK7" s="167"/>
      <c r="CL7" s="167"/>
      <c r="CM7" s="167"/>
      <c r="CN7" s="167"/>
      <c r="CO7" s="167"/>
      <c r="CP7" s="167"/>
      <c r="CQ7" s="167"/>
      <c r="CR7" s="167"/>
      <c r="CS7" s="167"/>
      <c r="CT7" s="167"/>
      <c r="CU7" s="167"/>
      <c r="CV7" s="167"/>
      <c r="CW7" s="167"/>
      <c r="CX7" s="167"/>
      <c r="CY7" s="167"/>
      <c r="CZ7" s="167"/>
      <c r="DA7" s="167"/>
      <c r="DB7" s="167"/>
      <c r="DC7" s="167"/>
      <c r="DD7" s="167"/>
      <c r="DE7" s="167"/>
      <c r="DF7" s="167"/>
      <c r="DG7" s="167"/>
      <c r="DH7" s="167"/>
      <c r="DI7" s="167"/>
      <c r="DJ7" s="167"/>
      <c r="DK7" s="167"/>
      <c r="DL7" s="167"/>
      <c r="DM7" s="167"/>
      <c r="DN7" s="167"/>
      <c r="DO7" s="167"/>
      <c r="DP7" s="167"/>
      <c r="DQ7" s="167"/>
      <c r="DR7" s="167"/>
      <c r="DS7" s="167"/>
      <c r="DT7" s="167"/>
      <c r="DU7" s="167"/>
      <c r="DV7" s="167"/>
      <c r="DW7" s="167"/>
      <c r="DX7" s="167"/>
      <c r="DY7" s="167"/>
      <c r="DZ7" s="167"/>
      <c r="EA7" s="167"/>
      <c r="EB7" s="167"/>
      <c r="EC7" s="167"/>
      <c r="ED7" s="167"/>
      <c r="EE7" s="167"/>
      <c r="EF7" s="167"/>
      <c r="EG7" s="167"/>
      <c r="EH7" s="167"/>
      <c r="EI7" s="167"/>
      <c r="EJ7" s="167"/>
      <c r="EK7" s="167"/>
      <c r="EL7" s="167"/>
      <c r="EM7" s="167"/>
      <c r="EN7" s="167"/>
      <c r="EO7" s="167"/>
      <c r="EP7" s="167"/>
      <c r="EQ7" s="167"/>
      <c r="ER7" s="167"/>
      <c r="ES7" s="167"/>
      <c r="ET7" s="167"/>
      <c r="EU7" s="167"/>
      <c r="EV7" s="167"/>
      <c r="EW7" s="167"/>
      <c r="EX7" s="167"/>
      <c r="EY7" s="167"/>
      <c r="EZ7" s="167"/>
      <c r="FA7" s="167"/>
      <c r="FB7" s="167"/>
      <c r="FC7" s="167"/>
      <c r="FD7" s="167"/>
      <c r="FE7" s="167"/>
      <c r="FF7" s="167"/>
      <c r="FG7" s="167"/>
      <c r="FH7" s="167"/>
      <c r="FI7" s="167"/>
      <c r="FJ7" s="167"/>
      <c r="FK7" s="167"/>
      <c r="FL7" s="167"/>
      <c r="FM7" s="167"/>
      <c r="FN7" s="167"/>
      <c r="FO7" s="167"/>
      <c r="FP7" s="167"/>
      <c r="FQ7" s="167"/>
      <c r="FR7" s="167"/>
      <c r="FS7" s="167"/>
      <c r="FT7" s="167"/>
      <c r="FU7" s="167"/>
      <c r="FV7" s="167"/>
      <c r="FW7" s="167"/>
      <c r="FX7" s="167"/>
      <c r="FY7" s="167"/>
      <c r="FZ7" s="167"/>
      <c r="GA7" s="167"/>
      <c r="GB7" s="167"/>
      <c r="GC7" s="167"/>
      <c r="GD7" s="167"/>
      <c r="GE7" s="167"/>
      <c r="GF7" s="167"/>
      <c r="GG7" s="167"/>
      <c r="GH7" s="167"/>
      <c r="GI7" s="167"/>
      <c r="GJ7" s="167"/>
      <c r="GK7" s="167"/>
      <c r="GL7" s="167"/>
      <c r="GM7" s="167"/>
      <c r="GN7" s="167"/>
    </row>
    <row r="8" spans="1:196" s="16" customFormat="1" ht="33.6" customHeight="1" x14ac:dyDescent="0.3">
      <c r="A8" s="357">
        <v>1</v>
      </c>
      <c r="B8" s="358" t="s">
        <v>6</v>
      </c>
      <c r="C8" s="358" t="s">
        <v>109</v>
      </c>
      <c r="D8" s="358"/>
      <c r="E8" s="359" t="s">
        <v>93</v>
      </c>
      <c r="F8" s="300">
        <f>SUM(F9:F19,F21:F28)</f>
        <v>32878.300000000003</v>
      </c>
      <c r="G8" s="247">
        <f t="shared" ref="G8:H8" si="4">SUM(G9:G19,G21:G28)</f>
        <v>24286</v>
      </c>
      <c r="H8" s="244">
        <f t="shared" si="4"/>
        <v>23429.900000000005</v>
      </c>
      <c r="I8" s="200">
        <f t="shared" ref="I8:I83" si="5">H8/$H$6</f>
        <v>4.6823624068045057E-2</v>
      </c>
      <c r="J8" s="199">
        <f t="shared" ref="J8:J41" si="6">H8-G8</f>
        <v>-856.09999999999491</v>
      </c>
      <c r="K8" s="281">
        <f t="shared" si="1"/>
        <v>0.96474923824425618</v>
      </c>
      <c r="L8" s="246">
        <f>SUM(L9:L19,L21:L28)</f>
        <v>1804.3</v>
      </c>
      <c r="M8" s="247">
        <f t="shared" ref="M8" si="7">SUM(M9:M19,M21:M28)</f>
        <v>1876</v>
      </c>
      <c r="N8" s="247">
        <f t="shared" ref="N8:O8" si="8">SUM(N9:N19,N21:N28)</f>
        <v>1670.1</v>
      </c>
      <c r="O8" s="244">
        <f t="shared" si="8"/>
        <v>304.89999999999998</v>
      </c>
      <c r="P8" s="199">
        <f t="shared" ref="P8:P83" si="9">O8-N8</f>
        <v>-1365.1999999999998</v>
      </c>
      <c r="Q8" s="201">
        <f t="shared" ref="Q8:Q20" si="10">O8/N8</f>
        <v>0.18256391832824381</v>
      </c>
      <c r="R8" s="246">
        <f>SUM(R9:R19,R21:R28)</f>
        <v>34682.6</v>
      </c>
      <c r="S8" s="247">
        <f t="shared" ref="S8" si="11">SUM(S9:S19,S21:S28)</f>
        <v>34754.300000000003</v>
      </c>
      <c r="T8" s="247">
        <f t="shared" ref="T8" si="12">SUM(T9:T19,T21:T28)</f>
        <v>25956.100000000002</v>
      </c>
      <c r="U8" s="244">
        <f t="shared" ref="U8" si="13">SUM(U9:U19,U21:U28)</f>
        <v>23734.800000000003</v>
      </c>
      <c r="V8" s="199">
        <f t="shared" ref="V8:V83" si="14">U8-T8</f>
        <v>-2221.2999999999993</v>
      </c>
      <c r="W8" s="201">
        <f t="shared" ref="W8:W83" si="15">U8/T8</f>
        <v>0.91442088757556028</v>
      </c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32"/>
      <c r="DZ8" s="32"/>
      <c r="EA8" s="32"/>
      <c r="EB8" s="32"/>
      <c r="EC8" s="32"/>
      <c r="ED8" s="32"/>
      <c r="EE8" s="32"/>
      <c r="EF8" s="32"/>
      <c r="EG8" s="32"/>
      <c r="EH8" s="32"/>
      <c r="EI8" s="32"/>
      <c r="EJ8" s="32"/>
      <c r="EK8" s="32"/>
      <c r="EL8" s="32"/>
      <c r="EM8" s="32"/>
      <c r="EN8" s="32"/>
      <c r="EO8" s="32"/>
      <c r="EP8" s="32"/>
      <c r="EQ8" s="32"/>
      <c r="ER8" s="32"/>
      <c r="ES8" s="32"/>
      <c r="ET8" s="32"/>
      <c r="EU8" s="32"/>
      <c r="EV8" s="32"/>
      <c r="EW8" s="32"/>
      <c r="EX8" s="32"/>
      <c r="EY8" s="32"/>
      <c r="EZ8" s="32"/>
      <c r="FA8" s="32"/>
      <c r="FB8" s="32"/>
      <c r="FC8" s="32"/>
      <c r="FD8" s="32"/>
      <c r="FE8" s="32"/>
      <c r="FF8" s="32"/>
      <c r="FG8" s="32"/>
      <c r="FH8" s="32"/>
      <c r="FI8" s="32"/>
      <c r="FJ8" s="32"/>
      <c r="FK8" s="32"/>
      <c r="FL8" s="32"/>
      <c r="FM8" s="32"/>
      <c r="FN8" s="32"/>
      <c r="FO8" s="32"/>
      <c r="FP8" s="32"/>
      <c r="FQ8" s="32"/>
      <c r="FR8" s="32"/>
      <c r="FS8" s="32"/>
      <c r="FT8" s="32"/>
      <c r="FU8" s="32"/>
      <c r="FV8" s="32"/>
      <c r="FW8" s="32"/>
      <c r="FX8" s="32"/>
      <c r="FY8" s="32"/>
      <c r="FZ8" s="32"/>
      <c r="GA8" s="32"/>
      <c r="GB8" s="32"/>
      <c r="GC8" s="32"/>
      <c r="GD8" s="32"/>
      <c r="GE8" s="32"/>
      <c r="GF8" s="32"/>
      <c r="GG8" s="32"/>
      <c r="GH8" s="32"/>
      <c r="GI8" s="32"/>
      <c r="GJ8" s="32"/>
      <c r="GK8" s="32"/>
      <c r="GL8" s="32"/>
      <c r="GM8" s="32"/>
      <c r="GN8" s="32"/>
    </row>
    <row r="9" spans="1:196" s="3" customFormat="1" ht="36.6" customHeight="1" x14ac:dyDescent="0.3">
      <c r="A9" s="202"/>
      <c r="B9" s="360" t="s">
        <v>115</v>
      </c>
      <c r="C9" s="203" t="s">
        <v>116</v>
      </c>
      <c r="D9" s="361" t="s">
        <v>91</v>
      </c>
      <c r="E9" s="362" t="s">
        <v>121</v>
      </c>
      <c r="F9" s="301">
        <v>150</v>
      </c>
      <c r="G9" s="205">
        <v>109.5</v>
      </c>
      <c r="H9" s="282">
        <v>81.2</v>
      </c>
      <c r="I9" s="206">
        <f t="shared" si="5"/>
        <v>1.6227462662347076E-4</v>
      </c>
      <c r="J9" s="207">
        <f t="shared" si="6"/>
        <v>-28.299999999999997</v>
      </c>
      <c r="K9" s="283">
        <f t="shared" si="1"/>
        <v>0.74155251141552514</v>
      </c>
      <c r="L9" s="234"/>
      <c r="M9" s="207"/>
      <c r="N9" s="207"/>
      <c r="O9" s="282"/>
      <c r="P9" s="199">
        <f t="shared" si="9"/>
        <v>0</v>
      </c>
      <c r="Q9" s="201"/>
      <c r="R9" s="234">
        <f>SUM(F9,L9)</f>
        <v>150</v>
      </c>
      <c r="S9" s="248">
        <f t="shared" ref="S9:U9" si="16">SUM(F9,M9)</f>
        <v>150</v>
      </c>
      <c r="T9" s="207">
        <f t="shared" si="16"/>
        <v>109.5</v>
      </c>
      <c r="U9" s="249">
        <f t="shared" si="16"/>
        <v>81.2</v>
      </c>
      <c r="V9" s="207">
        <f t="shared" si="14"/>
        <v>-28.299999999999997</v>
      </c>
      <c r="W9" s="208">
        <f t="shared" si="15"/>
        <v>0.74155251141552514</v>
      </c>
      <c r="X9" s="38"/>
      <c r="Y9" s="38"/>
      <c r="Z9" s="7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</row>
    <row r="10" spans="1:196" s="3" customFormat="1" ht="33" customHeight="1" x14ac:dyDescent="0.3">
      <c r="A10" s="202"/>
      <c r="B10" s="360" t="s">
        <v>119</v>
      </c>
      <c r="C10" s="203" t="s">
        <v>122</v>
      </c>
      <c r="D10" s="361" t="s">
        <v>92</v>
      </c>
      <c r="E10" s="362" t="s">
        <v>118</v>
      </c>
      <c r="F10" s="301">
        <v>60</v>
      </c>
      <c r="G10" s="205">
        <v>32.9</v>
      </c>
      <c r="H10" s="282">
        <v>23.9</v>
      </c>
      <c r="I10" s="215">
        <f t="shared" si="5"/>
        <v>4.7763098230307281E-5</v>
      </c>
      <c r="J10" s="207">
        <f t="shared" si="6"/>
        <v>-9</v>
      </c>
      <c r="K10" s="283">
        <f t="shared" si="1"/>
        <v>0.7264437689969605</v>
      </c>
      <c r="L10" s="234"/>
      <c r="M10" s="207"/>
      <c r="N10" s="207"/>
      <c r="O10" s="282"/>
      <c r="P10" s="199">
        <f t="shared" si="9"/>
        <v>0</v>
      </c>
      <c r="Q10" s="201"/>
      <c r="R10" s="234">
        <f t="shared" ref="R10:R83" si="17">SUM(F10,L10)</f>
        <v>60</v>
      </c>
      <c r="S10" s="248">
        <f t="shared" ref="S10:S83" si="18">SUM(F10,M10)</f>
        <v>60</v>
      </c>
      <c r="T10" s="207">
        <f t="shared" ref="T10:T83" si="19">SUM(G10,N10)</f>
        <v>32.9</v>
      </c>
      <c r="U10" s="249">
        <f t="shared" ref="U10:U83" si="20">SUM(H10,O10)</f>
        <v>23.9</v>
      </c>
      <c r="V10" s="207">
        <f t="shared" si="14"/>
        <v>-9</v>
      </c>
      <c r="W10" s="208">
        <f t="shared" si="15"/>
        <v>0.7264437689969605</v>
      </c>
      <c r="X10" s="38"/>
      <c r="Y10" s="38"/>
      <c r="Z10" s="7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</row>
    <row r="11" spans="1:196" s="3" customFormat="1" ht="52.5" customHeight="1" x14ac:dyDescent="0.3">
      <c r="A11" s="202"/>
      <c r="B11" s="360" t="s">
        <v>18</v>
      </c>
      <c r="C11" s="203" t="s">
        <v>117</v>
      </c>
      <c r="D11" s="361" t="s">
        <v>92</v>
      </c>
      <c r="E11" s="362" t="s">
        <v>95</v>
      </c>
      <c r="F11" s="301">
        <v>2300</v>
      </c>
      <c r="G11" s="205">
        <v>2194.5</v>
      </c>
      <c r="H11" s="282">
        <v>2114.5</v>
      </c>
      <c r="I11" s="209">
        <f t="shared" si="5"/>
        <v>4.2257351969868092E-3</v>
      </c>
      <c r="J11" s="207">
        <f t="shared" si="6"/>
        <v>-80</v>
      </c>
      <c r="K11" s="283">
        <f t="shared" si="1"/>
        <v>0.96354522670312148</v>
      </c>
      <c r="L11" s="234"/>
      <c r="M11" s="207"/>
      <c r="N11" s="207"/>
      <c r="O11" s="282"/>
      <c r="P11" s="199">
        <f t="shared" si="9"/>
        <v>0</v>
      </c>
      <c r="Q11" s="201"/>
      <c r="R11" s="234">
        <f t="shared" si="17"/>
        <v>2300</v>
      </c>
      <c r="S11" s="248">
        <f t="shared" si="18"/>
        <v>2300</v>
      </c>
      <c r="T11" s="207">
        <f t="shared" si="19"/>
        <v>2194.5</v>
      </c>
      <c r="U11" s="249">
        <f t="shared" si="20"/>
        <v>2114.5</v>
      </c>
      <c r="V11" s="207">
        <f t="shared" si="14"/>
        <v>-80</v>
      </c>
      <c r="W11" s="208">
        <f t="shared" si="15"/>
        <v>0.96354522670312148</v>
      </c>
      <c r="X11" s="38"/>
      <c r="Y11" s="38"/>
      <c r="Z11" s="7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</row>
    <row r="12" spans="1:196" s="76" customFormat="1" ht="49.95" hidden="1" customHeight="1" x14ac:dyDescent="0.3">
      <c r="A12" s="202"/>
      <c r="B12" s="203" t="s">
        <v>96</v>
      </c>
      <c r="C12" s="204" t="s">
        <v>97</v>
      </c>
      <c r="D12" s="204" t="s">
        <v>92</v>
      </c>
      <c r="E12" s="362" t="s">
        <v>236</v>
      </c>
      <c r="F12" s="301"/>
      <c r="G12" s="205"/>
      <c r="H12" s="302"/>
      <c r="I12" s="206">
        <f t="shared" si="5"/>
        <v>0</v>
      </c>
      <c r="J12" s="207">
        <f t="shared" si="6"/>
        <v>0</v>
      </c>
      <c r="K12" s="283" t="e">
        <f t="shared" si="1"/>
        <v>#DIV/0!</v>
      </c>
      <c r="L12" s="234"/>
      <c r="M12" s="207"/>
      <c r="N12" s="207"/>
      <c r="O12" s="282"/>
      <c r="P12" s="199"/>
      <c r="Q12" s="201" t="e">
        <f t="shared" si="10"/>
        <v>#DIV/0!</v>
      </c>
      <c r="R12" s="234">
        <f t="shared" si="17"/>
        <v>0</v>
      </c>
      <c r="S12" s="207">
        <f t="shared" si="18"/>
        <v>0</v>
      </c>
      <c r="T12" s="207">
        <f t="shared" si="19"/>
        <v>0</v>
      </c>
      <c r="U12" s="249">
        <f t="shared" si="20"/>
        <v>0</v>
      </c>
      <c r="V12" s="207">
        <f t="shared" si="14"/>
        <v>0</v>
      </c>
      <c r="W12" s="208" t="e">
        <f t="shared" si="15"/>
        <v>#DIV/0!</v>
      </c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</row>
    <row r="13" spans="1:196" s="15" customFormat="1" ht="36" hidden="1" customHeight="1" x14ac:dyDescent="0.35">
      <c r="A13" s="363"/>
      <c r="B13" s="364"/>
      <c r="C13" s="211"/>
      <c r="D13" s="365"/>
      <c r="E13" s="366" t="s">
        <v>237</v>
      </c>
      <c r="F13" s="303"/>
      <c r="G13" s="304"/>
      <c r="H13" s="305"/>
      <c r="I13" s="306">
        <f t="shared" si="5"/>
        <v>0</v>
      </c>
      <c r="J13" s="207">
        <f t="shared" si="6"/>
        <v>0</v>
      </c>
      <c r="K13" s="253" t="e">
        <f t="shared" si="1"/>
        <v>#DIV/0!</v>
      </c>
      <c r="L13" s="250"/>
      <c r="M13" s="251"/>
      <c r="N13" s="251"/>
      <c r="O13" s="284"/>
      <c r="P13" s="285"/>
      <c r="Q13" s="201" t="e">
        <f t="shared" si="10"/>
        <v>#DIV/0!</v>
      </c>
      <c r="R13" s="250">
        <f t="shared" si="17"/>
        <v>0</v>
      </c>
      <c r="S13" s="251">
        <f t="shared" si="18"/>
        <v>0</v>
      </c>
      <c r="T13" s="251">
        <f t="shared" si="19"/>
        <v>0</v>
      </c>
      <c r="U13" s="252">
        <f t="shared" si="20"/>
        <v>0</v>
      </c>
      <c r="V13" s="251">
        <f>U13-T13</f>
        <v>0</v>
      </c>
      <c r="W13" s="253" t="e">
        <f t="shared" si="15"/>
        <v>#DIV/0!</v>
      </c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</row>
    <row r="14" spans="1:196" s="3" customFormat="1" ht="71.400000000000006" customHeight="1" x14ac:dyDescent="0.3">
      <c r="A14" s="202"/>
      <c r="B14" s="360" t="s">
        <v>12</v>
      </c>
      <c r="C14" s="204" t="s">
        <v>99</v>
      </c>
      <c r="D14" s="361" t="s">
        <v>100</v>
      </c>
      <c r="E14" s="367" t="s">
        <v>101</v>
      </c>
      <c r="F14" s="301">
        <v>6224</v>
      </c>
      <c r="G14" s="205">
        <v>4716.2</v>
      </c>
      <c r="H14" s="282">
        <v>4635.1000000000004</v>
      </c>
      <c r="I14" s="209">
        <f t="shared" si="5"/>
        <v>9.2630433726902644E-3</v>
      </c>
      <c r="J14" s="207">
        <f t="shared" si="6"/>
        <v>-81.099999999999454</v>
      </c>
      <c r="K14" s="283">
        <f t="shared" si="1"/>
        <v>0.98280395233450668</v>
      </c>
      <c r="L14" s="234">
        <v>82</v>
      </c>
      <c r="M14" s="248">
        <v>111.3</v>
      </c>
      <c r="N14" s="248">
        <v>81.3</v>
      </c>
      <c r="O14" s="282">
        <v>81.3</v>
      </c>
      <c r="P14" s="207">
        <f t="shared" si="9"/>
        <v>0</v>
      </c>
      <c r="Q14" s="208">
        <f t="shared" si="10"/>
        <v>1</v>
      </c>
      <c r="R14" s="234">
        <f t="shared" si="17"/>
        <v>6306</v>
      </c>
      <c r="S14" s="248">
        <f t="shared" si="18"/>
        <v>6335.3</v>
      </c>
      <c r="T14" s="207">
        <f t="shared" si="19"/>
        <v>4797.5</v>
      </c>
      <c r="U14" s="249">
        <f t="shared" si="20"/>
        <v>4716.4000000000005</v>
      </c>
      <c r="V14" s="207">
        <f t="shared" si="14"/>
        <v>-81.099999999999454</v>
      </c>
      <c r="W14" s="208">
        <f t="shared" si="15"/>
        <v>0.98309536216779581</v>
      </c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</row>
    <row r="15" spans="1:196" s="3" customFormat="1" ht="37.950000000000003" customHeight="1" x14ac:dyDescent="0.3">
      <c r="A15" s="202"/>
      <c r="B15" s="360" t="s">
        <v>39</v>
      </c>
      <c r="C15" s="203" t="s">
        <v>102</v>
      </c>
      <c r="D15" s="361" t="s">
        <v>98</v>
      </c>
      <c r="E15" s="362" t="s">
        <v>123</v>
      </c>
      <c r="F15" s="301">
        <v>12407.7</v>
      </c>
      <c r="G15" s="205">
        <v>8874.7999999999993</v>
      </c>
      <c r="H15" s="282">
        <v>8874.7999999999993</v>
      </c>
      <c r="I15" s="209">
        <f t="shared" si="5"/>
        <v>1.7735897245787908E-2</v>
      </c>
      <c r="J15" s="207">
        <f t="shared" si="6"/>
        <v>0</v>
      </c>
      <c r="K15" s="283">
        <f t="shared" si="1"/>
        <v>1</v>
      </c>
      <c r="L15" s="234">
        <v>131.4</v>
      </c>
      <c r="M15" s="248">
        <v>173.8</v>
      </c>
      <c r="N15" s="248">
        <v>168.6</v>
      </c>
      <c r="O15" s="282">
        <v>168.6</v>
      </c>
      <c r="P15" s="207">
        <f t="shared" si="9"/>
        <v>0</v>
      </c>
      <c r="Q15" s="208">
        <f t="shared" si="10"/>
        <v>1</v>
      </c>
      <c r="R15" s="234">
        <f t="shared" si="17"/>
        <v>12539.1</v>
      </c>
      <c r="S15" s="248">
        <f t="shared" si="18"/>
        <v>12581.5</v>
      </c>
      <c r="T15" s="207">
        <f t="shared" si="19"/>
        <v>9043.4</v>
      </c>
      <c r="U15" s="249">
        <f t="shared" si="20"/>
        <v>9043.4</v>
      </c>
      <c r="V15" s="207">
        <f t="shared" si="14"/>
        <v>0</v>
      </c>
      <c r="W15" s="208">
        <f t="shared" si="15"/>
        <v>1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</row>
    <row r="16" spans="1:196" s="27" customFormat="1" ht="34.200000000000003" hidden="1" customHeight="1" x14ac:dyDescent="0.35">
      <c r="A16" s="363"/>
      <c r="B16" s="364"/>
      <c r="C16" s="364"/>
      <c r="D16" s="365"/>
      <c r="E16" s="368" t="s">
        <v>219</v>
      </c>
      <c r="F16" s="303"/>
      <c r="G16" s="304"/>
      <c r="H16" s="284"/>
      <c r="I16" s="307">
        <f t="shared" si="5"/>
        <v>0</v>
      </c>
      <c r="J16" s="207">
        <f t="shared" si="6"/>
        <v>0</v>
      </c>
      <c r="K16" s="283" t="e">
        <f t="shared" si="1"/>
        <v>#DIV/0!</v>
      </c>
      <c r="L16" s="250"/>
      <c r="M16" s="251"/>
      <c r="N16" s="251"/>
      <c r="O16" s="284"/>
      <c r="P16" s="271">
        <f t="shared" si="9"/>
        <v>0</v>
      </c>
      <c r="Q16" s="245" t="e">
        <f t="shared" si="10"/>
        <v>#DIV/0!</v>
      </c>
      <c r="R16" s="250">
        <f t="shared" si="17"/>
        <v>0</v>
      </c>
      <c r="S16" s="251">
        <f t="shared" si="18"/>
        <v>0</v>
      </c>
      <c r="T16" s="251">
        <f t="shared" si="19"/>
        <v>0</v>
      </c>
      <c r="U16" s="252">
        <f t="shared" si="20"/>
        <v>0</v>
      </c>
      <c r="V16" s="251">
        <f t="shared" si="14"/>
        <v>0</v>
      </c>
      <c r="W16" s="208" t="e">
        <f t="shared" si="15"/>
        <v>#DIV/0!</v>
      </c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</row>
    <row r="17" spans="1:196" s="3" customFormat="1" ht="33" customHeight="1" x14ac:dyDescent="0.3">
      <c r="A17" s="202"/>
      <c r="B17" s="361" t="s">
        <v>8</v>
      </c>
      <c r="C17" s="204" t="s">
        <v>103</v>
      </c>
      <c r="D17" s="204" t="s">
        <v>94</v>
      </c>
      <c r="E17" s="369" t="s">
        <v>104</v>
      </c>
      <c r="F17" s="301">
        <v>72.2</v>
      </c>
      <c r="G17" s="205">
        <v>57</v>
      </c>
      <c r="H17" s="302">
        <v>57</v>
      </c>
      <c r="I17" s="206">
        <f t="shared" si="5"/>
        <v>1.1391199159529352E-4</v>
      </c>
      <c r="J17" s="207">
        <f t="shared" si="6"/>
        <v>0</v>
      </c>
      <c r="K17" s="283">
        <f t="shared" si="1"/>
        <v>1</v>
      </c>
      <c r="L17" s="234"/>
      <c r="M17" s="207"/>
      <c r="N17" s="207"/>
      <c r="O17" s="282"/>
      <c r="P17" s="207">
        <f t="shared" si="9"/>
        <v>0</v>
      </c>
      <c r="Q17" s="201"/>
      <c r="R17" s="234">
        <f t="shared" si="17"/>
        <v>72.2</v>
      </c>
      <c r="S17" s="248">
        <f t="shared" si="18"/>
        <v>72.2</v>
      </c>
      <c r="T17" s="207">
        <f t="shared" si="19"/>
        <v>57</v>
      </c>
      <c r="U17" s="249">
        <f t="shared" si="20"/>
        <v>57</v>
      </c>
      <c r="V17" s="207">
        <f t="shared" si="14"/>
        <v>0</v>
      </c>
      <c r="W17" s="208">
        <f t="shared" si="15"/>
        <v>1</v>
      </c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</row>
    <row r="18" spans="1:196" s="3" customFormat="1" ht="38.4" customHeight="1" x14ac:dyDescent="0.3">
      <c r="A18" s="202"/>
      <c r="B18" s="361" t="s">
        <v>9</v>
      </c>
      <c r="C18" s="204" t="s">
        <v>125</v>
      </c>
      <c r="D18" s="361" t="s">
        <v>94</v>
      </c>
      <c r="E18" s="367" t="s">
        <v>124</v>
      </c>
      <c r="F18" s="301">
        <v>4342</v>
      </c>
      <c r="G18" s="205">
        <v>3302.9</v>
      </c>
      <c r="H18" s="282">
        <v>2995.2</v>
      </c>
      <c r="I18" s="209">
        <f t="shared" si="5"/>
        <v>5.9857753899337394E-3</v>
      </c>
      <c r="J18" s="207">
        <f t="shared" si="6"/>
        <v>-307.70000000000027</v>
      </c>
      <c r="K18" s="283">
        <f t="shared" si="1"/>
        <v>0.90683944412485984</v>
      </c>
      <c r="L18" s="234"/>
      <c r="M18" s="207"/>
      <c r="N18" s="207"/>
      <c r="O18" s="282"/>
      <c r="P18" s="207">
        <f t="shared" si="9"/>
        <v>0</v>
      </c>
      <c r="Q18" s="201"/>
      <c r="R18" s="234">
        <f t="shared" si="17"/>
        <v>4342</v>
      </c>
      <c r="S18" s="248">
        <f t="shared" si="18"/>
        <v>4342</v>
      </c>
      <c r="T18" s="207">
        <f t="shared" si="19"/>
        <v>3302.9</v>
      </c>
      <c r="U18" s="249">
        <f t="shared" si="20"/>
        <v>2995.2</v>
      </c>
      <c r="V18" s="207">
        <f t="shared" si="14"/>
        <v>-307.70000000000027</v>
      </c>
      <c r="W18" s="208">
        <f t="shared" si="15"/>
        <v>0.90683944412485984</v>
      </c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</row>
    <row r="19" spans="1:196" s="3" customFormat="1" ht="71.400000000000006" customHeight="1" x14ac:dyDescent="0.3">
      <c r="A19" s="202"/>
      <c r="B19" s="361" t="s">
        <v>9</v>
      </c>
      <c r="C19" s="204" t="s">
        <v>338</v>
      </c>
      <c r="D19" s="361" t="s">
        <v>94</v>
      </c>
      <c r="E19" s="367" t="s">
        <v>342</v>
      </c>
      <c r="F19" s="301">
        <v>272.3</v>
      </c>
      <c r="G19" s="205">
        <v>68.3</v>
      </c>
      <c r="H19" s="282">
        <v>68.2</v>
      </c>
      <c r="I19" s="206">
        <f t="shared" ref="I19:I20" si="21">H19/$H$6</f>
        <v>1.3629469871577225E-4</v>
      </c>
      <c r="J19" s="207">
        <f t="shared" ref="J19:J20" si="22">H19-G19</f>
        <v>-9.9999999999994316E-2</v>
      </c>
      <c r="K19" s="283">
        <f t="shared" ref="K19:K20" si="23">H19/G19</f>
        <v>0.99853587115666187</v>
      </c>
      <c r="L19" s="234">
        <v>227.6</v>
      </c>
      <c r="M19" s="207">
        <v>227.6</v>
      </c>
      <c r="N19" s="207">
        <v>56.9</v>
      </c>
      <c r="O19" s="282">
        <v>55</v>
      </c>
      <c r="P19" s="207">
        <f t="shared" ref="P19:P20" si="24">O19-N19</f>
        <v>-1.8999999999999986</v>
      </c>
      <c r="Q19" s="208">
        <f t="shared" si="10"/>
        <v>0.96660808435852374</v>
      </c>
      <c r="R19" s="234">
        <f t="shared" ref="R19:R20" si="25">SUM(F19,L19)</f>
        <v>499.9</v>
      </c>
      <c r="S19" s="248">
        <f t="shared" ref="S19:S20" si="26">SUM(F19,M19)</f>
        <v>499.9</v>
      </c>
      <c r="T19" s="207">
        <f t="shared" ref="T19:T20" si="27">SUM(G19,N19)</f>
        <v>125.19999999999999</v>
      </c>
      <c r="U19" s="249">
        <f t="shared" ref="U19:U20" si="28">SUM(H19,O19)</f>
        <v>123.2</v>
      </c>
      <c r="V19" s="207">
        <f t="shared" ref="V19:V20" si="29">U19-T19</f>
        <v>-1.9999999999999858</v>
      </c>
      <c r="W19" s="208">
        <f t="shared" ref="W19:W20" si="30">U19/T19</f>
        <v>0.98402555910543144</v>
      </c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</row>
    <row r="20" spans="1:196" s="171" customFormat="1" ht="78" customHeight="1" x14ac:dyDescent="0.35">
      <c r="A20" s="382"/>
      <c r="B20" s="383"/>
      <c r="C20" s="384"/>
      <c r="D20" s="383"/>
      <c r="E20" s="385" t="s">
        <v>351</v>
      </c>
      <c r="F20" s="324">
        <v>272.3</v>
      </c>
      <c r="G20" s="262">
        <v>68.3</v>
      </c>
      <c r="H20" s="252">
        <v>68.2</v>
      </c>
      <c r="I20" s="328">
        <f t="shared" si="21"/>
        <v>1.3629469871577225E-4</v>
      </c>
      <c r="J20" s="265">
        <f t="shared" si="22"/>
        <v>-9.9999999999994316E-2</v>
      </c>
      <c r="K20" s="263">
        <f t="shared" si="23"/>
        <v>0.99853587115666187</v>
      </c>
      <c r="L20" s="260">
        <v>227.6</v>
      </c>
      <c r="M20" s="261">
        <v>227.6</v>
      </c>
      <c r="N20" s="261">
        <v>56.9</v>
      </c>
      <c r="O20" s="259">
        <v>55</v>
      </c>
      <c r="P20" s="290">
        <f t="shared" si="24"/>
        <v>-1.8999999999999986</v>
      </c>
      <c r="Q20" s="266">
        <f t="shared" si="10"/>
        <v>0.96660808435852374</v>
      </c>
      <c r="R20" s="260">
        <f t="shared" si="25"/>
        <v>499.9</v>
      </c>
      <c r="S20" s="261">
        <f t="shared" si="26"/>
        <v>499.9</v>
      </c>
      <c r="T20" s="261">
        <f t="shared" si="27"/>
        <v>125.19999999999999</v>
      </c>
      <c r="U20" s="259">
        <f t="shared" si="28"/>
        <v>123.2</v>
      </c>
      <c r="V20" s="262">
        <f t="shared" si="29"/>
        <v>-1.9999999999999858</v>
      </c>
      <c r="W20" s="263">
        <f t="shared" si="30"/>
        <v>0.98402555910543144</v>
      </c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69"/>
      <c r="BI20" s="169"/>
      <c r="BJ20" s="169"/>
      <c r="BK20" s="169"/>
      <c r="BL20" s="169"/>
      <c r="BM20" s="169"/>
      <c r="BN20" s="169"/>
      <c r="BO20" s="169"/>
      <c r="BP20" s="169"/>
      <c r="BQ20" s="169"/>
      <c r="BR20" s="169"/>
      <c r="BS20" s="169"/>
      <c r="BT20" s="169"/>
      <c r="BU20" s="169"/>
      <c r="BV20" s="169"/>
      <c r="BW20" s="169"/>
      <c r="BX20" s="169"/>
      <c r="BY20" s="169"/>
      <c r="BZ20" s="169"/>
      <c r="CA20" s="169"/>
      <c r="CB20" s="169"/>
      <c r="CC20" s="169"/>
      <c r="CD20" s="169"/>
      <c r="CE20" s="169"/>
      <c r="CF20" s="169"/>
      <c r="CG20" s="169"/>
      <c r="CH20" s="169"/>
      <c r="CI20" s="169"/>
      <c r="CJ20" s="169"/>
      <c r="CK20" s="169"/>
      <c r="CL20" s="169"/>
      <c r="CM20" s="169"/>
      <c r="CN20" s="169"/>
      <c r="CO20" s="169"/>
      <c r="CP20" s="169"/>
      <c r="CQ20" s="169"/>
      <c r="CR20" s="169"/>
      <c r="CS20" s="169"/>
      <c r="CT20" s="169"/>
      <c r="CU20" s="169"/>
      <c r="CV20" s="169"/>
      <c r="CW20" s="169"/>
      <c r="CX20" s="169"/>
      <c r="CY20" s="169"/>
      <c r="CZ20" s="169"/>
      <c r="DA20" s="169"/>
      <c r="DB20" s="169"/>
      <c r="DC20" s="169"/>
      <c r="DD20" s="169"/>
      <c r="DE20" s="169"/>
      <c r="DF20" s="169"/>
      <c r="DG20" s="169"/>
      <c r="DH20" s="169"/>
      <c r="DI20" s="169"/>
      <c r="DJ20" s="169"/>
      <c r="DK20" s="169"/>
      <c r="DL20" s="169"/>
      <c r="DM20" s="169"/>
      <c r="DN20" s="169"/>
      <c r="DO20" s="169"/>
      <c r="DP20" s="169"/>
      <c r="DQ20" s="169"/>
      <c r="DR20" s="169"/>
      <c r="DS20" s="169"/>
      <c r="DT20" s="169"/>
      <c r="DU20" s="169"/>
      <c r="DV20" s="169"/>
      <c r="DW20" s="169"/>
      <c r="DX20" s="169"/>
      <c r="DY20" s="169"/>
      <c r="DZ20" s="169"/>
      <c r="EA20" s="169"/>
      <c r="EB20" s="169"/>
      <c r="EC20" s="169"/>
      <c r="ED20" s="169"/>
      <c r="EE20" s="169"/>
      <c r="EF20" s="169"/>
      <c r="EG20" s="169"/>
      <c r="EH20" s="169"/>
      <c r="EI20" s="169"/>
      <c r="EJ20" s="169"/>
      <c r="EK20" s="169"/>
      <c r="EL20" s="169"/>
      <c r="EM20" s="169"/>
      <c r="EN20" s="169"/>
      <c r="EO20" s="169"/>
      <c r="EP20" s="169"/>
      <c r="EQ20" s="169"/>
      <c r="ER20" s="169"/>
      <c r="ES20" s="169"/>
      <c r="ET20" s="169"/>
      <c r="EU20" s="169"/>
      <c r="EV20" s="169"/>
      <c r="EW20" s="169"/>
      <c r="EX20" s="169"/>
      <c r="EY20" s="169"/>
      <c r="EZ20" s="169"/>
      <c r="FA20" s="169"/>
      <c r="FB20" s="169"/>
      <c r="FC20" s="169"/>
      <c r="FD20" s="169"/>
      <c r="FE20" s="169"/>
      <c r="FF20" s="169"/>
      <c r="FG20" s="169"/>
      <c r="FH20" s="169"/>
      <c r="FI20" s="169"/>
      <c r="FJ20" s="169"/>
      <c r="FK20" s="169"/>
      <c r="FL20" s="169"/>
      <c r="FM20" s="169"/>
      <c r="FN20" s="169"/>
      <c r="FO20" s="169"/>
      <c r="FP20" s="169"/>
      <c r="FQ20" s="169"/>
      <c r="FR20" s="169"/>
      <c r="FS20" s="169"/>
      <c r="FT20" s="169"/>
      <c r="FU20" s="169"/>
      <c r="FV20" s="169"/>
      <c r="FW20" s="169"/>
      <c r="FX20" s="169"/>
      <c r="FY20" s="169"/>
      <c r="FZ20" s="169"/>
      <c r="GA20" s="169"/>
      <c r="GB20" s="169"/>
      <c r="GC20" s="169"/>
      <c r="GD20" s="169"/>
      <c r="GE20" s="170"/>
      <c r="GF20" s="170"/>
      <c r="GG20" s="170"/>
      <c r="GH20" s="170"/>
      <c r="GI20" s="170"/>
      <c r="GJ20" s="170"/>
      <c r="GK20" s="170"/>
      <c r="GL20" s="170"/>
      <c r="GM20" s="170"/>
      <c r="GN20" s="170"/>
    </row>
    <row r="21" spans="1:196" ht="34.950000000000003" customHeight="1" x14ac:dyDescent="0.3">
      <c r="A21" s="202"/>
      <c r="B21" s="361" t="s">
        <v>11</v>
      </c>
      <c r="C21" s="204" t="s">
        <v>105</v>
      </c>
      <c r="D21" s="361" t="s">
        <v>94</v>
      </c>
      <c r="E21" s="367" t="s">
        <v>114</v>
      </c>
      <c r="F21" s="308">
        <v>2121.9</v>
      </c>
      <c r="G21" s="207">
        <v>1647.4</v>
      </c>
      <c r="H21" s="309">
        <v>1361</v>
      </c>
      <c r="I21" s="209">
        <f t="shared" si="5"/>
        <v>2.7198986063367452E-3</v>
      </c>
      <c r="J21" s="207">
        <f t="shared" si="6"/>
        <v>-286.40000000000009</v>
      </c>
      <c r="K21" s="283">
        <f t="shared" si="1"/>
        <v>0.82615029743838775</v>
      </c>
      <c r="L21" s="234"/>
      <c r="M21" s="207"/>
      <c r="N21" s="207"/>
      <c r="O21" s="249"/>
      <c r="P21" s="207">
        <f t="shared" si="9"/>
        <v>0</v>
      </c>
      <c r="Q21" s="283"/>
      <c r="R21" s="234">
        <f t="shared" si="17"/>
        <v>2121.9</v>
      </c>
      <c r="S21" s="248">
        <f t="shared" si="18"/>
        <v>2121.9</v>
      </c>
      <c r="T21" s="207">
        <f t="shared" si="19"/>
        <v>1647.4</v>
      </c>
      <c r="U21" s="249">
        <f t="shared" si="20"/>
        <v>1361</v>
      </c>
      <c r="V21" s="207">
        <f t="shared" si="14"/>
        <v>-286.40000000000009</v>
      </c>
      <c r="W21" s="208">
        <f t="shared" si="15"/>
        <v>0.82615029743838775</v>
      </c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</row>
    <row r="22" spans="1:196" ht="21.75" customHeight="1" x14ac:dyDescent="0.3">
      <c r="A22" s="202"/>
      <c r="B22" s="361" t="s">
        <v>10</v>
      </c>
      <c r="C22" s="204" t="s">
        <v>126</v>
      </c>
      <c r="D22" s="361" t="s">
        <v>94</v>
      </c>
      <c r="E22" s="367" t="s">
        <v>108</v>
      </c>
      <c r="F22" s="308">
        <v>186.3</v>
      </c>
      <c r="G22" s="207">
        <v>126.7</v>
      </c>
      <c r="H22" s="309">
        <v>119.9</v>
      </c>
      <c r="I22" s="206">
        <f t="shared" si="5"/>
        <v>2.3961487354869638E-4</v>
      </c>
      <c r="J22" s="207">
        <f t="shared" si="6"/>
        <v>-6.7999999999999972</v>
      </c>
      <c r="K22" s="283">
        <f t="shared" si="1"/>
        <v>0.94632991318074189</v>
      </c>
      <c r="L22" s="234"/>
      <c r="M22" s="207"/>
      <c r="N22" s="207"/>
      <c r="O22" s="249"/>
      <c r="P22" s="207">
        <f t="shared" si="9"/>
        <v>0</v>
      </c>
      <c r="Q22" s="283"/>
      <c r="R22" s="234">
        <f t="shared" si="17"/>
        <v>186.3</v>
      </c>
      <c r="S22" s="248">
        <f t="shared" si="18"/>
        <v>186.3</v>
      </c>
      <c r="T22" s="207">
        <f t="shared" si="19"/>
        <v>126.7</v>
      </c>
      <c r="U22" s="249">
        <f t="shared" si="20"/>
        <v>119.9</v>
      </c>
      <c r="V22" s="207">
        <f t="shared" si="14"/>
        <v>-6.7999999999999972</v>
      </c>
      <c r="W22" s="208">
        <f t="shared" si="15"/>
        <v>0.94632991318074189</v>
      </c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</row>
    <row r="23" spans="1:196" ht="87.6" customHeight="1" x14ac:dyDescent="0.3">
      <c r="A23" s="202"/>
      <c r="B23" s="361"/>
      <c r="C23" s="204" t="s">
        <v>152</v>
      </c>
      <c r="D23" s="361" t="s">
        <v>94</v>
      </c>
      <c r="E23" s="367" t="s">
        <v>153</v>
      </c>
      <c r="F23" s="308">
        <v>318.60000000000002</v>
      </c>
      <c r="G23" s="207">
        <v>318.60000000000002</v>
      </c>
      <c r="H23" s="309">
        <v>286.2</v>
      </c>
      <c r="I23" s="209">
        <f t="shared" si="5"/>
        <v>5.7195810516794739E-4</v>
      </c>
      <c r="J23" s="207">
        <f t="shared" si="6"/>
        <v>-32.400000000000034</v>
      </c>
      <c r="K23" s="283">
        <f t="shared" si="1"/>
        <v>0.89830508474576265</v>
      </c>
      <c r="L23" s="234"/>
      <c r="M23" s="207"/>
      <c r="N23" s="207"/>
      <c r="O23" s="249"/>
      <c r="P23" s="207">
        <f t="shared" si="9"/>
        <v>0</v>
      </c>
      <c r="Q23" s="283"/>
      <c r="R23" s="234">
        <f t="shared" si="17"/>
        <v>318.60000000000002</v>
      </c>
      <c r="S23" s="248">
        <f t="shared" si="18"/>
        <v>318.60000000000002</v>
      </c>
      <c r="T23" s="207">
        <f t="shared" si="19"/>
        <v>318.60000000000002</v>
      </c>
      <c r="U23" s="249">
        <f t="shared" si="20"/>
        <v>286.2</v>
      </c>
      <c r="V23" s="207">
        <f t="shared" si="14"/>
        <v>-32.400000000000034</v>
      </c>
      <c r="W23" s="208">
        <f t="shared" si="15"/>
        <v>0.89830508474576265</v>
      </c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</row>
    <row r="24" spans="1:196" ht="97.2" customHeight="1" x14ac:dyDescent="0.3">
      <c r="A24" s="202"/>
      <c r="B24" s="361" t="s">
        <v>37</v>
      </c>
      <c r="C24" s="204" t="s">
        <v>106</v>
      </c>
      <c r="D24" s="361" t="s">
        <v>98</v>
      </c>
      <c r="E24" s="370" t="s">
        <v>127</v>
      </c>
      <c r="F24" s="308">
        <v>192.6</v>
      </c>
      <c r="G24" s="207">
        <v>114.3</v>
      </c>
      <c r="H24" s="249">
        <v>104.5</v>
      </c>
      <c r="I24" s="206">
        <f t="shared" si="5"/>
        <v>2.0883865125803812E-4</v>
      </c>
      <c r="J24" s="207">
        <f t="shared" si="6"/>
        <v>-9.7999999999999972</v>
      </c>
      <c r="K24" s="283">
        <f t="shared" si="1"/>
        <v>0.91426071741032378</v>
      </c>
      <c r="L24" s="234"/>
      <c r="M24" s="207"/>
      <c r="N24" s="207"/>
      <c r="O24" s="249"/>
      <c r="P24" s="199">
        <f t="shared" si="9"/>
        <v>0</v>
      </c>
      <c r="Q24" s="283"/>
      <c r="R24" s="234">
        <f t="shared" si="17"/>
        <v>192.6</v>
      </c>
      <c r="S24" s="248">
        <f t="shared" si="18"/>
        <v>192.6</v>
      </c>
      <c r="T24" s="207">
        <f t="shared" si="19"/>
        <v>114.3</v>
      </c>
      <c r="U24" s="249">
        <f t="shared" si="20"/>
        <v>104.5</v>
      </c>
      <c r="V24" s="207">
        <f t="shared" si="14"/>
        <v>-9.7999999999999972</v>
      </c>
      <c r="W24" s="208">
        <f t="shared" si="15"/>
        <v>0.91426071741032378</v>
      </c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196" ht="55.95" customHeight="1" x14ac:dyDescent="0.3">
      <c r="A25" s="202"/>
      <c r="B25" s="361"/>
      <c r="C25" s="204" t="s">
        <v>155</v>
      </c>
      <c r="D25" s="361" t="s">
        <v>91</v>
      </c>
      <c r="E25" s="370" t="s">
        <v>154</v>
      </c>
      <c r="F25" s="308">
        <v>62.7</v>
      </c>
      <c r="G25" s="207">
        <v>2.5</v>
      </c>
      <c r="H25" s="249">
        <v>2.5</v>
      </c>
      <c r="I25" s="512">
        <f t="shared" si="5"/>
        <v>4.9961399822497154E-6</v>
      </c>
      <c r="J25" s="207">
        <f t="shared" si="6"/>
        <v>0</v>
      </c>
      <c r="K25" s="283">
        <f t="shared" si="1"/>
        <v>1</v>
      </c>
      <c r="L25" s="234"/>
      <c r="M25" s="207"/>
      <c r="N25" s="207"/>
      <c r="O25" s="249"/>
      <c r="P25" s="199">
        <f t="shared" si="9"/>
        <v>0</v>
      </c>
      <c r="Q25" s="283"/>
      <c r="R25" s="234">
        <f t="shared" si="17"/>
        <v>62.7</v>
      </c>
      <c r="S25" s="248">
        <f t="shared" si="18"/>
        <v>62.7</v>
      </c>
      <c r="T25" s="207">
        <f t="shared" si="19"/>
        <v>2.5</v>
      </c>
      <c r="U25" s="249">
        <f t="shared" si="20"/>
        <v>2.5</v>
      </c>
      <c r="V25" s="207">
        <f t="shared" si="14"/>
        <v>0</v>
      </c>
      <c r="W25" s="208">
        <f t="shared" si="15"/>
        <v>1</v>
      </c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196" s="175" customFormat="1" ht="204.6" customHeight="1" x14ac:dyDescent="0.3">
      <c r="A26" s="386"/>
      <c r="B26" s="496"/>
      <c r="C26" s="496" t="s">
        <v>345</v>
      </c>
      <c r="D26" s="496" t="s">
        <v>347</v>
      </c>
      <c r="E26" s="497" t="s">
        <v>355</v>
      </c>
      <c r="F26" s="498"/>
      <c r="G26" s="265"/>
      <c r="H26" s="249"/>
      <c r="I26" s="499">
        <f t="shared" ref="I26:I27" si="31">H26/$H$6</f>
        <v>0</v>
      </c>
      <c r="J26" s="265">
        <f t="shared" ref="J26:J27" si="32">H26-G26</f>
        <v>0</v>
      </c>
      <c r="K26" s="266"/>
      <c r="L26" s="264">
        <v>534.5</v>
      </c>
      <c r="M26" s="265">
        <v>534.5</v>
      </c>
      <c r="N26" s="265">
        <v>534.5</v>
      </c>
      <c r="O26" s="249"/>
      <c r="P26" s="265">
        <f t="shared" ref="P26:P27" si="33">O26-N26</f>
        <v>-534.5</v>
      </c>
      <c r="Q26" s="266"/>
      <c r="R26" s="264">
        <f t="shared" ref="R26:R27" si="34">SUM(F26,L26)</f>
        <v>534.5</v>
      </c>
      <c r="S26" s="265">
        <f t="shared" ref="S26:S27" si="35">SUM(F26,M26)</f>
        <v>534.5</v>
      </c>
      <c r="T26" s="265">
        <f t="shared" ref="T26:T27" si="36">SUM(G26,N26)</f>
        <v>534.5</v>
      </c>
      <c r="U26" s="249">
        <f t="shared" ref="U26:U27" si="37">SUM(H26,O26)</f>
        <v>0</v>
      </c>
      <c r="V26" s="265">
        <f t="shared" ref="V26:V27" si="38">U26-T26</f>
        <v>-534.5</v>
      </c>
      <c r="W26" s="266">
        <f t="shared" ref="W26:W27" si="39">U26/T26</f>
        <v>0</v>
      </c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  <c r="BR26" s="173"/>
      <c r="BS26" s="173"/>
      <c r="BT26" s="173"/>
      <c r="BU26" s="173"/>
      <c r="BV26" s="173"/>
      <c r="BW26" s="173"/>
      <c r="BX26" s="173"/>
      <c r="BY26" s="173"/>
      <c r="BZ26" s="173"/>
      <c r="CA26" s="173"/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R26" s="173"/>
      <c r="ES26" s="173"/>
      <c r="ET26" s="173"/>
      <c r="EU26" s="173"/>
      <c r="EV26" s="173"/>
      <c r="EW26" s="173"/>
      <c r="EX26" s="173"/>
      <c r="EY26" s="173"/>
      <c r="EZ26" s="173"/>
      <c r="FA26" s="173"/>
      <c r="FB26" s="173"/>
      <c r="FC26" s="173"/>
      <c r="FD26" s="173"/>
      <c r="FE26" s="173"/>
      <c r="FF26" s="173"/>
      <c r="FG26" s="173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3"/>
      <c r="FX26" s="173"/>
      <c r="FY26" s="173"/>
      <c r="FZ26" s="173"/>
      <c r="GA26" s="173"/>
      <c r="GB26" s="173"/>
      <c r="GC26" s="173"/>
      <c r="GD26" s="173"/>
      <c r="GE26" s="174"/>
      <c r="GF26" s="174"/>
      <c r="GG26" s="174"/>
      <c r="GH26" s="174"/>
      <c r="GI26" s="174"/>
      <c r="GJ26" s="174"/>
      <c r="GK26" s="174"/>
      <c r="GL26" s="174"/>
      <c r="GM26" s="174"/>
      <c r="GN26" s="174"/>
    </row>
    <row r="27" spans="1:196" ht="283.2" customHeight="1" x14ac:dyDescent="0.3">
      <c r="A27" s="386"/>
      <c r="B27" s="496"/>
      <c r="C27" s="496" t="s">
        <v>346</v>
      </c>
      <c r="D27" s="496" t="s">
        <v>91</v>
      </c>
      <c r="E27" s="500" t="s">
        <v>356</v>
      </c>
      <c r="F27" s="498"/>
      <c r="G27" s="265"/>
      <c r="H27" s="249"/>
      <c r="I27" s="499">
        <f t="shared" si="31"/>
        <v>0</v>
      </c>
      <c r="J27" s="265">
        <f t="shared" si="32"/>
        <v>0</v>
      </c>
      <c r="K27" s="266"/>
      <c r="L27" s="264">
        <v>828.8</v>
      </c>
      <c r="M27" s="265">
        <v>828.8</v>
      </c>
      <c r="N27" s="265">
        <v>828.8</v>
      </c>
      <c r="O27" s="249"/>
      <c r="P27" s="265">
        <f t="shared" si="33"/>
        <v>-828.8</v>
      </c>
      <c r="Q27" s="266"/>
      <c r="R27" s="264">
        <f t="shared" si="34"/>
        <v>828.8</v>
      </c>
      <c r="S27" s="265">
        <f t="shared" si="35"/>
        <v>828.8</v>
      </c>
      <c r="T27" s="265">
        <f t="shared" si="36"/>
        <v>828.8</v>
      </c>
      <c r="U27" s="249">
        <f t="shared" si="37"/>
        <v>0</v>
      </c>
      <c r="V27" s="265">
        <f t="shared" si="38"/>
        <v>-828.8</v>
      </c>
      <c r="W27" s="266">
        <f t="shared" si="39"/>
        <v>0</v>
      </c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</row>
    <row r="28" spans="1:196" s="5" customFormat="1" ht="34.5" customHeight="1" x14ac:dyDescent="0.3">
      <c r="A28" s="202"/>
      <c r="B28" s="360" t="s">
        <v>7</v>
      </c>
      <c r="C28" s="203" t="s">
        <v>128</v>
      </c>
      <c r="D28" s="360" t="s">
        <v>59</v>
      </c>
      <c r="E28" s="370" t="s">
        <v>129</v>
      </c>
      <c r="F28" s="308">
        <v>4168</v>
      </c>
      <c r="G28" s="207">
        <v>2720.4</v>
      </c>
      <c r="H28" s="249">
        <v>2705.9</v>
      </c>
      <c r="I28" s="209">
        <f t="shared" si="5"/>
        <v>5.4076220711878021E-3</v>
      </c>
      <c r="J28" s="207">
        <f t="shared" si="6"/>
        <v>-14.5</v>
      </c>
      <c r="K28" s="283">
        <f t="shared" si="1"/>
        <v>0.99466990148507572</v>
      </c>
      <c r="L28" s="234"/>
      <c r="M28" s="207"/>
      <c r="N28" s="207"/>
      <c r="O28" s="249"/>
      <c r="P28" s="199">
        <f t="shared" si="9"/>
        <v>0</v>
      </c>
      <c r="Q28" s="283"/>
      <c r="R28" s="234">
        <f t="shared" si="17"/>
        <v>4168</v>
      </c>
      <c r="S28" s="248">
        <f t="shared" si="18"/>
        <v>4168</v>
      </c>
      <c r="T28" s="207">
        <f t="shared" si="19"/>
        <v>2720.4</v>
      </c>
      <c r="U28" s="249">
        <f t="shared" si="20"/>
        <v>2705.9</v>
      </c>
      <c r="V28" s="207">
        <f t="shared" si="14"/>
        <v>-14.5</v>
      </c>
      <c r="W28" s="208">
        <f t="shared" si="15"/>
        <v>0.99466990148507572</v>
      </c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41"/>
      <c r="GF28" s="41"/>
      <c r="GG28" s="41"/>
      <c r="GH28" s="41"/>
      <c r="GI28" s="41"/>
      <c r="GJ28" s="41"/>
      <c r="GK28" s="41"/>
      <c r="GL28" s="41"/>
      <c r="GM28" s="41"/>
      <c r="GN28" s="41"/>
    </row>
    <row r="29" spans="1:196" s="3" customFormat="1" ht="23.25" customHeight="1" x14ac:dyDescent="0.3">
      <c r="A29" s="202"/>
      <c r="B29" s="360"/>
      <c r="C29" s="360"/>
      <c r="D29" s="360"/>
      <c r="E29" s="371" t="s">
        <v>40</v>
      </c>
      <c r="F29" s="310">
        <f>SUM(F30,F72,F77,F60)</f>
        <v>450400.6</v>
      </c>
      <c r="G29" s="199">
        <f>SUM(G30,G72,G77,G60)</f>
        <v>340283.39999999997</v>
      </c>
      <c r="H29" s="244">
        <f>SUM(H30,H72,H77,H60)</f>
        <v>303023.19999999995</v>
      </c>
      <c r="I29" s="200">
        <f t="shared" si="5"/>
        <v>0.60557853002770068</v>
      </c>
      <c r="J29" s="199">
        <f t="shared" si="6"/>
        <v>-37260.200000000012</v>
      </c>
      <c r="K29" s="281">
        <f t="shared" si="1"/>
        <v>0.89050244590244476</v>
      </c>
      <c r="L29" s="233">
        <f>SUM(L30,L72,L77,L60)</f>
        <v>13533</v>
      </c>
      <c r="M29" s="247">
        <f>SUM(M30,M72,M77,M60)</f>
        <v>67183.299999999988</v>
      </c>
      <c r="N29" s="247">
        <f>SUM(N30,N72,N77,N60)</f>
        <v>52722.6</v>
      </c>
      <c r="O29" s="244">
        <f>SUM(O30,O72,O77,O60)</f>
        <v>48595.5</v>
      </c>
      <c r="P29" s="199">
        <f t="shared" si="9"/>
        <v>-4127.0999999999985</v>
      </c>
      <c r="Q29" s="281">
        <f t="shared" ref="Q29:Q76" si="40">O29/N29</f>
        <v>0.92172047660775458</v>
      </c>
      <c r="R29" s="233">
        <f t="shared" si="17"/>
        <v>463933.6</v>
      </c>
      <c r="S29" s="247">
        <f t="shared" si="18"/>
        <v>517583.89999999997</v>
      </c>
      <c r="T29" s="199">
        <f t="shared" si="19"/>
        <v>393005.99999999994</v>
      </c>
      <c r="U29" s="244">
        <f t="shared" si="20"/>
        <v>351618.69999999995</v>
      </c>
      <c r="V29" s="199">
        <f t="shared" si="14"/>
        <v>-41387.299999999988</v>
      </c>
      <c r="W29" s="201">
        <f t="shared" si="15"/>
        <v>0.89469041185121856</v>
      </c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</row>
    <row r="30" spans="1:196" s="7" customFormat="1" ht="21" customHeight="1" x14ac:dyDescent="0.3">
      <c r="A30" s="197">
        <v>2</v>
      </c>
      <c r="B30" s="198" t="s">
        <v>13</v>
      </c>
      <c r="C30" s="198" t="s">
        <v>55</v>
      </c>
      <c r="D30" s="198"/>
      <c r="E30" s="372" t="s">
        <v>35</v>
      </c>
      <c r="F30" s="310">
        <f>F31+F34+F42+F44+F46+F49+F50+F51+F52+F54+F55+F56+F57+F58+F59</f>
        <v>403201.19999999995</v>
      </c>
      <c r="G30" s="199">
        <f t="shared" ref="G30:H30" si="41">G31+G34+G42+G44+G46+G49+G50+G51+G52+G54+G55+G56+G57+G58+G59</f>
        <v>300192.19999999995</v>
      </c>
      <c r="H30" s="244">
        <f t="shared" si="41"/>
        <v>268353.3</v>
      </c>
      <c r="I30" s="200">
        <f t="shared" si="5"/>
        <v>0.536292260599461</v>
      </c>
      <c r="J30" s="199">
        <f t="shared" si="6"/>
        <v>-31838.899999999965</v>
      </c>
      <c r="K30" s="281">
        <f t="shared" si="1"/>
        <v>0.89393828353967897</v>
      </c>
      <c r="L30" s="233">
        <f>L31+L34+L42+L44+L46+L49+L50+L51+L52+L54+L55+L56+L57+L58+L59</f>
        <v>10570.2</v>
      </c>
      <c r="M30" s="199">
        <f t="shared" ref="M30" si="42">M31+M34+M42+M44+M46+M49+M50+M51+M52+M54+M55+M56+M57+M58+M59</f>
        <v>64115.499999999993</v>
      </c>
      <c r="N30" s="199">
        <f t="shared" ref="N30:O30" si="43">N31+N34+N42+N44+N46+N49+N50+N51+N52+N54+N55+N56+N57+N58+N59</f>
        <v>50222.2</v>
      </c>
      <c r="O30" s="244">
        <f t="shared" si="43"/>
        <v>47044.7</v>
      </c>
      <c r="P30" s="199">
        <f t="shared" si="9"/>
        <v>-3177.5</v>
      </c>
      <c r="Q30" s="281">
        <f t="shared" si="40"/>
        <v>0.93673116669520651</v>
      </c>
      <c r="R30" s="233">
        <f>R31+R34+R42+R44+R46+R49+R50+R51+R52+R54+R55+R56+R57+R58+R59</f>
        <v>413771.39999999991</v>
      </c>
      <c r="S30" s="199">
        <f>S31+S34+S42+S44+S46+S49+S50+S51+S52+S54+S55+S56+S57+S58+S59</f>
        <v>467316.69999999995</v>
      </c>
      <c r="T30" s="199">
        <f t="shared" ref="T30:U30" si="44">T31+T34+T42+T44+T46+T49+T50+T51+T52+T54+T55+T56+T57+T58+T59</f>
        <v>350414.39999999991</v>
      </c>
      <c r="U30" s="244">
        <f t="shared" si="44"/>
        <v>315397.99999999994</v>
      </c>
      <c r="V30" s="199">
        <f t="shared" si="14"/>
        <v>-35016.399999999965</v>
      </c>
      <c r="W30" s="201">
        <f t="shared" si="15"/>
        <v>0.90007145825057422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26"/>
      <c r="GF30" s="26"/>
      <c r="GG30" s="26"/>
      <c r="GH30" s="26"/>
      <c r="GI30" s="26"/>
      <c r="GJ30" s="26"/>
      <c r="GK30" s="26"/>
      <c r="GL30" s="26"/>
      <c r="GM30" s="26"/>
      <c r="GN30" s="26"/>
    </row>
    <row r="31" spans="1:196" s="7" customFormat="1" ht="19.95" customHeight="1" x14ac:dyDescent="0.3">
      <c r="A31" s="202"/>
      <c r="B31" s="216">
        <v>70101</v>
      </c>
      <c r="C31" s="217">
        <v>1010</v>
      </c>
      <c r="D31" s="203" t="s">
        <v>56</v>
      </c>
      <c r="E31" s="369" t="s">
        <v>130</v>
      </c>
      <c r="F31" s="311">
        <v>116002.3</v>
      </c>
      <c r="G31" s="218">
        <v>88832</v>
      </c>
      <c r="H31" s="312">
        <v>78926.2</v>
      </c>
      <c r="I31" s="209">
        <f t="shared" si="5"/>
        <v>0.157730537386815</v>
      </c>
      <c r="J31" s="207">
        <f t="shared" si="6"/>
        <v>-9905.8000000000029</v>
      </c>
      <c r="K31" s="283">
        <f t="shared" si="1"/>
        <v>0.88848838256484142</v>
      </c>
      <c r="L31" s="234">
        <v>5433.2</v>
      </c>
      <c r="M31" s="248">
        <v>5447.4</v>
      </c>
      <c r="N31" s="248">
        <v>2286.6</v>
      </c>
      <c r="O31" s="249">
        <v>1151.4000000000001</v>
      </c>
      <c r="P31" s="207">
        <f t="shared" si="9"/>
        <v>-1135.1999999999998</v>
      </c>
      <c r="Q31" s="283">
        <f t="shared" si="40"/>
        <v>0.50354237732878515</v>
      </c>
      <c r="R31" s="234">
        <f t="shared" si="17"/>
        <v>121435.5</v>
      </c>
      <c r="S31" s="248">
        <f t="shared" si="18"/>
        <v>121449.7</v>
      </c>
      <c r="T31" s="207">
        <f t="shared" si="19"/>
        <v>91118.6</v>
      </c>
      <c r="U31" s="249">
        <f t="shared" si="20"/>
        <v>80077.599999999991</v>
      </c>
      <c r="V31" s="207">
        <f t="shared" si="14"/>
        <v>-11041.000000000015</v>
      </c>
      <c r="W31" s="208">
        <f t="shared" si="15"/>
        <v>0.87882825240949691</v>
      </c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26"/>
      <c r="GF31" s="26"/>
      <c r="GG31" s="26"/>
      <c r="GH31" s="26"/>
      <c r="GI31" s="26"/>
      <c r="GJ31" s="26"/>
      <c r="GK31" s="26"/>
      <c r="GL31" s="26"/>
      <c r="GM31" s="26"/>
      <c r="GN31" s="26"/>
    </row>
    <row r="32" spans="1:196" s="28" customFormat="1" ht="78.599999999999994" hidden="1" customHeight="1" x14ac:dyDescent="0.35">
      <c r="A32" s="363"/>
      <c r="B32" s="373"/>
      <c r="C32" s="219"/>
      <c r="D32" s="364"/>
      <c r="E32" s="366" t="s">
        <v>221</v>
      </c>
      <c r="F32" s="313"/>
      <c r="G32" s="314"/>
      <c r="H32" s="291"/>
      <c r="I32" s="306">
        <f t="shared" si="5"/>
        <v>0</v>
      </c>
      <c r="J32" s="207">
        <f t="shared" si="6"/>
        <v>0</v>
      </c>
      <c r="K32" s="253" t="e">
        <f t="shared" si="1"/>
        <v>#DIV/0!</v>
      </c>
      <c r="L32" s="250"/>
      <c r="M32" s="251"/>
      <c r="N32" s="251"/>
      <c r="O32" s="252"/>
      <c r="P32" s="251">
        <f t="shared" si="9"/>
        <v>0</v>
      </c>
      <c r="Q32" s="286" t="e">
        <f t="shared" si="40"/>
        <v>#DIV/0!</v>
      </c>
      <c r="R32" s="250">
        <f t="shared" si="17"/>
        <v>0</v>
      </c>
      <c r="S32" s="251">
        <f t="shared" si="18"/>
        <v>0</v>
      </c>
      <c r="T32" s="251">
        <f t="shared" si="19"/>
        <v>0</v>
      </c>
      <c r="U32" s="252">
        <f t="shared" si="20"/>
        <v>0</v>
      </c>
      <c r="V32" s="251">
        <f t="shared" si="14"/>
        <v>0</v>
      </c>
      <c r="W32" s="253" t="e">
        <f t="shared" si="15"/>
        <v>#DIV/0!</v>
      </c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3"/>
      <c r="GF32" s="43"/>
      <c r="GG32" s="43"/>
      <c r="GH32" s="43"/>
      <c r="GI32" s="43"/>
      <c r="GJ32" s="43"/>
      <c r="GK32" s="43"/>
      <c r="GL32" s="43"/>
      <c r="GM32" s="43"/>
      <c r="GN32" s="43"/>
    </row>
    <row r="33" spans="1:196" s="28" customFormat="1" ht="79.2" hidden="1" customHeight="1" x14ac:dyDescent="0.35">
      <c r="A33" s="363"/>
      <c r="B33" s="373"/>
      <c r="C33" s="219"/>
      <c r="D33" s="364"/>
      <c r="E33" s="366" t="s">
        <v>242</v>
      </c>
      <c r="F33" s="313"/>
      <c r="G33" s="314"/>
      <c r="H33" s="291"/>
      <c r="I33" s="315">
        <f t="shared" si="5"/>
        <v>0</v>
      </c>
      <c r="J33" s="207">
        <f t="shared" si="6"/>
        <v>0</v>
      </c>
      <c r="K33" s="253" t="e">
        <f t="shared" si="1"/>
        <v>#DIV/0!</v>
      </c>
      <c r="L33" s="250"/>
      <c r="M33" s="251"/>
      <c r="N33" s="251"/>
      <c r="O33" s="252"/>
      <c r="P33" s="251"/>
      <c r="Q33" s="286" t="e">
        <f t="shared" si="40"/>
        <v>#DIV/0!</v>
      </c>
      <c r="R33" s="250">
        <f t="shared" si="17"/>
        <v>0</v>
      </c>
      <c r="S33" s="251">
        <f t="shared" si="18"/>
        <v>0</v>
      </c>
      <c r="T33" s="251">
        <f t="shared" si="19"/>
        <v>0</v>
      </c>
      <c r="U33" s="252">
        <f t="shared" si="20"/>
        <v>0</v>
      </c>
      <c r="V33" s="251">
        <f t="shared" si="14"/>
        <v>0</v>
      </c>
      <c r="W33" s="253" t="e">
        <f t="shared" si="15"/>
        <v>#DIV/0!</v>
      </c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3"/>
      <c r="GF33" s="43"/>
      <c r="GG33" s="43"/>
      <c r="GH33" s="43"/>
      <c r="GI33" s="43"/>
      <c r="GJ33" s="43"/>
      <c r="GK33" s="43"/>
      <c r="GL33" s="43"/>
      <c r="GM33" s="43"/>
      <c r="GN33" s="43"/>
    </row>
    <row r="34" spans="1:196" s="18" customFormat="1" ht="42" customHeight="1" x14ac:dyDescent="0.35">
      <c r="A34" s="374"/>
      <c r="B34" s="375" t="s">
        <v>22</v>
      </c>
      <c r="C34" s="221">
        <v>1020</v>
      </c>
      <c r="D34" s="375"/>
      <c r="E34" s="376" t="s">
        <v>274</v>
      </c>
      <c r="F34" s="316">
        <v>110129.9</v>
      </c>
      <c r="G34" s="317">
        <v>79538.7</v>
      </c>
      <c r="H34" s="312">
        <v>64484.7</v>
      </c>
      <c r="I34" s="209">
        <f t="shared" si="5"/>
        <v>0.1288698351653513</v>
      </c>
      <c r="J34" s="207">
        <f t="shared" si="6"/>
        <v>-15054</v>
      </c>
      <c r="K34" s="283">
        <f t="shared" si="1"/>
        <v>0.81073364286818872</v>
      </c>
      <c r="L34" s="254">
        <v>3805.1</v>
      </c>
      <c r="M34" s="248">
        <v>57458.7</v>
      </c>
      <c r="N34" s="248">
        <v>46743.1</v>
      </c>
      <c r="O34" s="249">
        <v>45512.6</v>
      </c>
      <c r="P34" s="207">
        <f t="shared" si="9"/>
        <v>-1230.5</v>
      </c>
      <c r="Q34" s="283">
        <f t="shared" si="40"/>
        <v>0.97367525902218721</v>
      </c>
      <c r="R34" s="254">
        <f t="shared" si="17"/>
        <v>113935</v>
      </c>
      <c r="S34" s="248">
        <f t="shared" si="18"/>
        <v>167588.59999999998</v>
      </c>
      <c r="T34" s="248">
        <f t="shared" si="19"/>
        <v>126281.79999999999</v>
      </c>
      <c r="U34" s="249">
        <f t="shared" si="20"/>
        <v>109997.29999999999</v>
      </c>
      <c r="V34" s="225">
        <f t="shared" si="14"/>
        <v>-16284.5</v>
      </c>
      <c r="W34" s="208">
        <f t="shared" si="15"/>
        <v>0.87104634238663048</v>
      </c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32"/>
      <c r="EF34" s="32"/>
      <c r="EG34" s="32"/>
      <c r="EH34" s="32"/>
      <c r="EI34" s="32"/>
      <c r="EJ34" s="32"/>
      <c r="EK34" s="32"/>
      <c r="EL34" s="32"/>
      <c r="EM34" s="32"/>
      <c r="EN34" s="32"/>
      <c r="EO34" s="32"/>
      <c r="EP34" s="32"/>
      <c r="EQ34" s="32"/>
      <c r="ER34" s="32"/>
      <c r="ES34" s="32"/>
      <c r="ET34" s="32"/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2"/>
      <c r="FK34" s="32"/>
      <c r="FL34" s="32"/>
      <c r="FM34" s="32"/>
      <c r="FN34" s="32"/>
      <c r="FO34" s="32"/>
      <c r="FP34" s="32"/>
      <c r="FQ34" s="32"/>
      <c r="FR34" s="32"/>
      <c r="FS34" s="32"/>
      <c r="FT34" s="32"/>
      <c r="FU34" s="32"/>
      <c r="FV34" s="32"/>
      <c r="FW34" s="32"/>
      <c r="FX34" s="32"/>
      <c r="FY34" s="32"/>
      <c r="FZ34" s="32"/>
      <c r="GA34" s="32"/>
      <c r="GB34" s="32"/>
      <c r="GC34" s="32"/>
      <c r="GD34" s="32"/>
      <c r="GE34" s="46"/>
      <c r="GF34" s="46"/>
      <c r="GG34" s="46"/>
      <c r="GH34" s="46"/>
      <c r="GI34" s="46"/>
      <c r="GJ34" s="46"/>
      <c r="GK34" s="46"/>
      <c r="GL34" s="46"/>
      <c r="GM34" s="46"/>
      <c r="GN34" s="46"/>
    </row>
    <row r="35" spans="1:196" s="129" customFormat="1" ht="42" customHeight="1" x14ac:dyDescent="0.35">
      <c r="A35" s="377"/>
      <c r="B35" s="378" t="s">
        <v>22</v>
      </c>
      <c r="C35" s="223">
        <v>1021</v>
      </c>
      <c r="D35" s="378" t="s">
        <v>57</v>
      </c>
      <c r="E35" s="379" t="s">
        <v>275</v>
      </c>
      <c r="F35" s="318">
        <v>110129.9</v>
      </c>
      <c r="G35" s="319">
        <v>79538.7</v>
      </c>
      <c r="H35" s="291">
        <v>64484.7</v>
      </c>
      <c r="I35" s="214">
        <f t="shared" si="5"/>
        <v>0.1288698351653513</v>
      </c>
      <c r="J35" s="207">
        <f t="shared" si="6"/>
        <v>-15054</v>
      </c>
      <c r="K35" s="320">
        <f t="shared" si="1"/>
        <v>0.81073364286818872</v>
      </c>
      <c r="L35" s="255">
        <v>3805.1</v>
      </c>
      <c r="M35" s="256">
        <v>57458.7</v>
      </c>
      <c r="N35" s="256">
        <v>46743.1</v>
      </c>
      <c r="O35" s="252">
        <v>45512.6</v>
      </c>
      <c r="P35" s="225">
        <f t="shared" si="9"/>
        <v>-1230.5</v>
      </c>
      <c r="Q35" s="283">
        <f t="shared" si="40"/>
        <v>0.97367525902218721</v>
      </c>
      <c r="R35" s="255">
        <f t="shared" si="17"/>
        <v>113935</v>
      </c>
      <c r="S35" s="256">
        <f t="shared" si="18"/>
        <v>167588.59999999998</v>
      </c>
      <c r="T35" s="256">
        <f t="shared" si="19"/>
        <v>126281.79999999999</v>
      </c>
      <c r="U35" s="252">
        <f t="shared" si="20"/>
        <v>109997.29999999999</v>
      </c>
      <c r="V35" s="225">
        <f t="shared" si="14"/>
        <v>-16284.5</v>
      </c>
      <c r="W35" s="213">
        <f t="shared" si="15"/>
        <v>0.87104634238663048</v>
      </c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  <c r="CB35" s="127"/>
      <c r="CC35" s="127"/>
      <c r="CD35" s="127"/>
      <c r="CE35" s="127"/>
      <c r="CF35" s="127"/>
      <c r="CG35" s="127"/>
      <c r="CH35" s="127"/>
      <c r="CI35" s="127"/>
      <c r="CJ35" s="127"/>
      <c r="CK35" s="127"/>
      <c r="CL35" s="127"/>
      <c r="CM35" s="127"/>
      <c r="CN35" s="127"/>
      <c r="CO35" s="127"/>
      <c r="CP35" s="127"/>
      <c r="CQ35" s="127"/>
      <c r="CR35" s="127"/>
      <c r="CS35" s="127"/>
      <c r="CT35" s="127"/>
      <c r="CU35" s="127"/>
      <c r="CV35" s="127"/>
      <c r="CW35" s="127"/>
      <c r="CX35" s="127"/>
      <c r="CY35" s="127"/>
      <c r="CZ35" s="127"/>
      <c r="DA35" s="127"/>
      <c r="DB35" s="127"/>
      <c r="DC35" s="127"/>
      <c r="DD35" s="127"/>
      <c r="DE35" s="127"/>
      <c r="DF35" s="127"/>
      <c r="DG35" s="127"/>
      <c r="DH35" s="127"/>
      <c r="DI35" s="127"/>
      <c r="DJ35" s="127"/>
      <c r="DK35" s="127"/>
      <c r="DL35" s="127"/>
      <c r="DM35" s="127"/>
      <c r="DN35" s="127"/>
      <c r="DO35" s="127"/>
      <c r="DP35" s="127"/>
      <c r="DQ35" s="127"/>
      <c r="DR35" s="127"/>
      <c r="DS35" s="127"/>
      <c r="DT35" s="127"/>
      <c r="DU35" s="127"/>
      <c r="DV35" s="127"/>
      <c r="DW35" s="127"/>
      <c r="DX35" s="127"/>
      <c r="DY35" s="127"/>
      <c r="DZ35" s="127"/>
      <c r="EA35" s="127"/>
      <c r="EB35" s="127"/>
      <c r="EC35" s="127"/>
      <c r="ED35" s="127"/>
      <c r="EE35" s="127"/>
      <c r="EF35" s="127"/>
      <c r="EG35" s="127"/>
      <c r="EH35" s="127"/>
      <c r="EI35" s="127"/>
      <c r="EJ35" s="127"/>
      <c r="EK35" s="127"/>
      <c r="EL35" s="127"/>
      <c r="EM35" s="127"/>
      <c r="EN35" s="127"/>
      <c r="EO35" s="127"/>
      <c r="EP35" s="127"/>
      <c r="EQ35" s="127"/>
      <c r="ER35" s="127"/>
      <c r="ES35" s="127"/>
      <c r="ET35" s="127"/>
      <c r="EU35" s="127"/>
      <c r="EV35" s="127"/>
      <c r="EW35" s="127"/>
      <c r="EX35" s="127"/>
      <c r="EY35" s="127"/>
      <c r="EZ35" s="127"/>
      <c r="FA35" s="127"/>
      <c r="FB35" s="127"/>
      <c r="FC35" s="127"/>
      <c r="FD35" s="127"/>
      <c r="FE35" s="127"/>
      <c r="FF35" s="127"/>
      <c r="FG35" s="127"/>
      <c r="FH35" s="127"/>
      <c r="FI35" s="127"/>
      <c r="FJ35" s="127"/>
      <c r="FK35" s="127"/>
      <c r="FL35" s="127"/>
      <c r="FM35" s="127"/>
      <c r="FN35" s="127"/>
      <c r="FO35" s="127"/>
      <c r="FP35" s="127"/>
      <c r="FQ35" s="127"/>
      <c r="FR35" s="127"/>
      <c r="FS35" s="127"/>
      <c r="FT35" s="127"/>
      <c r="FU35" s="127"/>
      <c r="FV35" s="127"/>
      <c r="FW35" s="127"/>
      <c r="FX35" s="127"/>
      <c r="FY35" s="127"/>
      <c r="FZ35" s="127"/>
      <c r="GA35" s="127"/>
      <c r="GB35" s="127"/>
      <c r="GC35" s="127"/>
      <c r="GD35" s="127"/>
      <c r="GE35" s="128"/>
      <c r="GF35" s="128"/>
      <c r="GG35" s="128"/>
      <c r="GH35" s="128"/>
      <c r="GI35" s="128"/>
      <c r="GJ35" s="128"/>
      <c r="GK35" s="128"/>
      <c r="GL35" s="128"/>
      <c r="GM35" s="128"/>
      <c r="GN35" s="128"/>
    </row>
    <row r="36" spans="1:196" s="29" customFormat="1" ht="67.2" hidden="1" customHeight="1" x14ac:dyDescent="0.35">
      <c r="A36" s="363"/>
      <c r="B36" s="380"/>
      <c r="C36" s="223"/>
      <c r="D36" s="380"/>
      <c r="E36" s="366" t="s">
        <v>250</v>
      </c>
      <c r="F36" s="313"/>
      <c r="G36" s="314"/>
      <c r="H36" s="291"/>
      <c r="I36" s="307">
        <f t="shared" si="5"/>
        <v>0</v>
      </c>
      <c r="J36" s="243">
        <f t="shared" si="6"/>
        <v>0</v>
      </c>
      <c r="K36" s="253" t="e">
        <f t="shared" si="1"/>
        <v>#DIV/0!</v>
      </c>
      <c r="L36" s="250"/>
      <c r="M36" s="251"/>
      <c r="N36" s="251"/>
      <c r="O36" s="252"/>
      <c r="P36" s="251">
        <f t="shared" si="9"/>
        <v>0</v>
      </c>
      <c r="Q36" s="253" t="e">
        <f t="shared" si="40"/>
        <v>#DIV/0!</v>
      </c>
      <c r="R36" s="250">
        <f t="shared" si="17"/>
        <v>0</v>
      </c>
      <c r="S36" s="251">
        <f t="shared" si="18"/>
        <v>0</v>
      </c>
      <c r="T36" s="251">
        <f t="shared" si="19"/>
        <v>0</v>
      </c>
      <c r="U36" s="252">
        <f t="shared" si="20"/>
        <v>0</v>
      </c>
      <c r="V36" s="251">
        <f t="shared" si="14"/>
        <v>0</v>
      </c>
      <c r="W36" s="253" t="e">
        <f t="shared" si="15"/>
        <v>#DIV/0!</v>
      </c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9"/>
      <c r="GF36" s="49"/>
      <c r="GG36" s="49"/>
      <c r="GH36" s="49"/>
      <c r="GI36" s="49"/>
      <c r="GJ36" s="49"/>
      <c r="GK36" s="49"/>
      <c r="GL36" s="49"/>
      <c r="GM36" s="49"/>
      <c r="GN36" s="49"/>
    </row>
    <row r="37" spans="1:196" s="29" customFormat="1" ht="81.599999999999994" hidden="1" customHeight="1" x14ac:dyDescent="0.35">
      <c r="A37" s="363"/>
      <c r="B37" s="380"/>
      <c r="C37" s="223"/>
      <c r="D37" s="380"/>
      <c r="E37" s="366" t="s">
        <v>249</v>
      </c>
      <c r="F37" s="313"/>
      <c r="G37" s="314"/>
      <c r="H37" s="291"/>
      <c r="I37" s="307">
        <f t="shared" si="5"/>
        <v>0</v>
      </c>
      <c r="J37" s="243">
        <f t="shared" si="6"/>
        <v>0</v>
      </c>
      <c r="K37" s="286"/>
      <c r="L37" s="250"/>
      <c r="M37" s="251"/>
      <c r="N37" s="251"/>
      <c r="O37" s="252"/>
      <c r="P37" s="251">
        <f t="shared" si="9"/>
        <v>0</v>
      </c>
      <c r="Q37" s="253" t="e">
        <f t="shared" si="40"/>
        <v>#DIV/0!</v>
      </c>
      <c r="R37" s="250">
        <f t="shared" si="17"/>
        <v>0</v>
      </c>
      <c r="S37" s="251">
        <f t="shared" si="18"/>
        <v>0</v>
      </c>
      <c r="T37" s="251">
        <f t="shared" si="19"/>
        <v>0</v>
      </c>
      <c r="U37" s="252">
        <f t="shared" si="20"/>
        <v>0</v>
      </c>
      <c r="V37" s="251">
        <f t="shared" si="14"/>
        <v>0</v>
      </c>
      <c r="W37" s="253" t="e">
        <f t="shared" si="15"/>
        <v>#DIV/0!</v>
      </c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9"/>
      <c r="GF37" s="49"/>
      <c r="GG37" s="49"/>
      <c r="GH37" s="49"/>
      <c r="GI37" s="49"/>
      <c r="GJ37" s="49"/>
      <c r="GK37" s="49"/>
      <c r="GL37" s="49"/>
      <c r="GM37" s="49"/>
      <c r="GN37" s="49"/>
    </row>
    <row r="38" spans="1:196" s="30" customFormat="1" ht="66" hidden="1" customHeight="1" x14ac:dyDescent="0.35">
      <c r="A38" s="381"/>
      <c r="B38" s="380"/>
      <c r="C38" s="223"/>
      <c r="D38" s="380"/>
      <c r="E38" s="366" t="s">
        <v>216</v>
      </c>
      <c r="F38" s="321"/>
      <c r="G38" s="258"/>
      <c r="H38" s="259"/>
      <c r="I38" s="307">
        <f t="shared" si="5"/>
        <v>0</v>
      </c>
      <c r="J38" s="243">
        <f t="shared" si="6"/>
        <v>0</v>
      </c>
      <c r="K38" s="253" t="e">
        <f t="shared" si="1"/>
        <v>#DIV/0!</v>
      </c>
      <c r="L38" s="287"/>
      <c r="M38" s="288"/>
      <c r="N38" s="288"/>
      <c r="O38" s="289"/>
      <c r="P38" s="251">
        <f t="shared" si="9"/>
        <v>0</v>
      </c>
      <c r="Q38" s="286" t="e">
        <f t="shared" si="40"/>
        <v>#DIV/0!</v>
      </c>
      <c r="R38" s="250">
        <f t="shared" si="17"/>
        <v>0</v>
      </c>
      <c r="S38" s="251">
        <f t="shared" si="18"/>
        <v>0</v>
      </c>
      <c r="T38" s="251">
        <f t="shared" si="19"/>
        <v>0</v>
      </c>
      <c r="U38" s="252">
        <f t="shared" si="20"/>
        <v>0</v>
      </c>
      <c r="V38" s="251">
        <f t="shared" si="14"/>
        <v>0</v>
      </c>
      <c r="W38" s="253" t="e">
        <f t="shared" si="15"/>
        <v>#DIV/0!</v>
      </c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1"/>
      <c r="GF38" s="51"/>
      <c r="GG38" s="51"/>
      <c r="GH38" s="51"/>
      <c r="GI38" s="51"/>
      <c r="GJ38" s="51"/>
      <c r="GK38" s="51"/>
      <c r="GL38" s="51"/>
      <c r="GM38" s="51"/>
      <c r="GN38" s="51"/>
    </row>
    <row r="39" spans="1:196" s="30" customFormat="1" ht="81" hidden="1" customHeight="1" x14ac:dyDescent="0.35">
      <c r="A39" s="381"/>
      <c r="B39" s="380"/>
      <c r="C39" s="223"/>
      <c r="D39" s="380"/>
      <c r="E39" s="366" t="s">
        <v>244</v>
      </c>
      <c r="F39" s="322"/>
      <c r="G39" s="288"/>
      <c r="H39" s="259"/>
      <c r="I39" s="307">
        <f t="shared" si="5"/>
        <v>0</v>
      </c>
      <c r="J39" s="243">
        <f t="shared" si="6"/>
        <v>0</v>
      </c>
      <c r="K39" s="253" t="e">
        <f t="shared" si="1"/>
        <v>#DIV/0!</v>
      </c>
      <c r="L39" s="257"/>
      <c r="M39" s="258"/>
      <c r="N39" s="258"/>
      <c r="O39" s="259"/>
      <c r="P39" s="251">
        <f t="shared" si="9"/>
        <v>0</v>
      </c>
      <c r="Q39" s="253" t="e">
        <f t="shared" si="40"/>
        <v>#DIV/0!</v>
      </c>
      <c r="R39" s="257">
        <f t="shared" si="17"/>
        <v>0</v>
      </c>
      <c r="S39" s="258">
        <f t="shared" si="18"/>
        <v>0</v>
      </c>
      <c r="T39" s="258">
        <f t="shared" si="19"/>
        <v>0</v>
      </c>
      <c r="U39" s="259">
        <f t="shared" si="20"/>
        <v>0</v>
      </c>
      <c r="V39" s="251">
        <f t="shared" si="14"/>
        <v>0</v>
      </c>
      <c r="W39" s="253" t="e">
        <f t="shared" si="15"/>
        <v>#DIV/0!</v>
      </c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1"/>
      <c r="GF39" s="51"/>
      <c r="GG39" s="51"/>
      <c r="GH39" s="51"/>
      <c r="GI39" s="51"/>
      <c r="GJ39" s="51"/>
      <c r="GK39" s="51"/>
      <c r="GL39" s="51"/>
      <c r="GM39" s="51"/>
      <c r="GN39" s="51"/>
    </row>
    <row r="40" spans="1:196" s="30" customFormat="1" ht="81.599999999999994" hidden="1" customHeight="1" x14ac:dyDescent="0.35">
      <c r="A40" s="381"/>
      <c r="B40" s="380"/>
      <c r="C40" s="223"/>
      <c r="D40" s="380"/>
      <c r="E40" s="366" t="s">
        <v>242</v>
      </c>
      <c r="F40" s="323"/>
      <c r="G40" s="288"/>
      <c r="H40" s="289"/>
      <c r="I40" s="306">
        <f t="shared" si="5"/>
        <v>0</v>
      </c>
      <c r="J40" s="243">
        <f t="shared" si="6"/>
        <v>0</v>
      </c>
      <c r="K40" s="253" t="e">
        <f t="shared" si="1"/>
        <v>#DIV/0!</v>
      </c>
      <c r="L40" s="257"/>
      <c r="M40" s="258"/>
      <c r="N40" s="258"/>
      <c r="O40" s="259"/>
      <c r="P40" s="251">
        <f t="shared" si="9"/>
        <v>0</v>
      </c>
      <c r="Q40" s="286" t="e">
        <f t="shared" si="40"/>
        <v>#DIV/0!</v>
      </c>
      <c r="R40" s="257">
        <f t="shared" si="17"/>
        <v>0</v>
      </c>
      <c r="S40" s="258">
        <f t="shared" si="18"/>
        <v>0</v>
      </c>
      <c r="T40" s="258">
        <f t="shared" si="19"/>
        <v>0</v>
      </c>
      <c r="U40" s="259">
        <f t="shared" si="20"/>
        <v>0</v>
      </c>
      <c r="V40" s="251">
        <f t="shared" si="14"/>
        <v>0</v>
      </c>
      <c r="W40" s="253" t="e">
        <f t="shared" si="15"/>
        <v>#DIV/0!</v>
      </c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1"/>
      <c r="GF40" s="51"/>
      <c r="GG40" s="51"/>
      <c r="GH40" s="51"/>
      <c r="GI40" s="51"/>
      <c r="GJ40" s="51"/>
      <c r="GK40" s="51"/>
      <c r="GL40" s="51"/>
      <c r="GM40" s="51"/>
      <c r="GN40" s="51"/>
    </row>
    <row r="41" spans="1:196" s="171" customFormat="1" ht="78" customHeight="1" x14ac:dyDescent="0.35">
      <c r="A41" s="382"/>
      <c r="B41" s="383"/>
      <c r="C41" s="384"/>
      <c r="D41" s="383"/>
      <c r="E41" s="385" t="s">
        <v>294</v>
      </c>
      <c r="F41" s="324">
        <v>2602.6</v>
      </c>
      <c r="G41" s="262">
        <v>1952.1</v>
      </c>
      <c r="H41" s="252">
        <v>1952.1</v>
      </c>
      <c r="I41" s="325">
        <f t="shared" si="5"/>
        <v>3.9011859437398677E-3</v>
      </c>
      <c r="J41" s="243">
        <f t="shared" si="6"/>
        <v>0</v>
      </c>
      <c r="K41" s="263">
        <f t="shared" si="1"/>
        <v>1</v>
      </c>
      <c r="L41" s="260"/>
      <c r="M41" s="261"/>
      <c r="N41" s="261"/>
      <c r="O41" s="259"/>
      <c r="P41" s="290">
        <f t="shared" si="9"/>
        <v>0</v>
      </c>
      <c r="Q41" s="263"/>
      <c r="R41" s="260">
        <f t="shared" si="17"/>
        <v>2602.6</v>
      </c>
      <c r="S41" s="261">
        <f t="shared" si="18"/>
        <v>2602.6</v>
      </c>
      <c r="T41" s="261">
        <f t="shared" si="19"/>
        <v>1952.1</v>
      </c>
      <c r="U41" s="259">
        <f t="shared" si="20"/>
        <v>1952.1</v>
      </c>
      <c r="V41" s="262">
        <f t="shared" si="14"/>
        <v>0</v>
      </c>
      <c r="W41" s="263">
        <f t="shared" si="15"/>
        <v>1</v>
      </c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  <c r="EL41" s="169"/>
      <c r="EM41" s="169"/>
      <c r="EN41" s="169"/>
      <c r="EO41" s="169"/>
      <c r="EP41" s="169"/>
      <c r="EQ41" s="169"/>
      <c r="ER41" s="169"/>
      <c r="ES41" s="169"/>
      <c r="ET41" s="169"/>
      <c r="EU41" s="169"/>
      <c r="EV41" s="169"/>
      <c r="EW41" s="169"/>
      <c r="EX41" s="169"/>
      <c r="EY41" s="169"/>
      <c r="EZ41" s="169"/>
      <c r="FA41" s="169"/>
      <c r="FB41" s="169"/>
      <c r="FC41" s="169"/>
      <c r="FD41" s="169"/>
      <c r="FE41" s="169"/>
      <c r="FF41" s="169"/>
      <c r="FG41" s="169"/>
      <c r="FH41" s="169"/>
      <c r="FI41" s="169"/>
      <c r="FJ41" s="169"/>
      <c r="FK41" s="169"/>
      <c r="FL41" s="169"/>
      <c r="FM41" s="169"/>
      <c r="FN41" s="169"/>
      <c r="FO41" s="169"/>
      <c r="FP41" s="169"/>
      <c r="FQ41" s="169"/>
      <c r="FR41" s="169"/>
      <c r="FS41" s="169"/>
      <c r="FT41" s="169"/>
      <c r="FU41" s="169"/>
      <c r="FV41" s="169"/>
      <c r="FW41" s="169"/>
      <c r="FX41" s="169"/>
      <c r="FY41" s="169"/>
      <c r="FZ41" s="169"/>
      <c r="GA41" s="169"/>
      <c r="GB41" s="169"/>
      <c r="GC41" s="169"/>
      <c r="GD41" s="169"/>
      <c r="GE41" s="170"/>
      <c r="GF41" s="170"/>
      <c r="GG41" s="170"/>
      <c r="GH41" s="170"/>
      <c r="GI41" s="170"/>
      <c r="GJ41" s="170"/>
      <c r="GK41" s="170"/>
      <c r="GL41" s="170"/>
      <c r="GM41" s="170"/>
      <c r="GN41" s="170"/>
    </row>
    <row r="42" spans="1:196" s="175" customFormat="1" ht="36.6" customHeight="1" x14ac:dyDescent="0.35">
      <c r="A42" s="386"/>
      <c r="B42" s="387" t="s">
        <v>22</v>
      </c>
      <c r="C42" s="388">
        <v>1030</v>
      </c>
      <c r="D42" s="387"/>
      <c r="E42" s="389" t="s">
        <v>285</v>
      </c>
      <c r="F42" s="492">
        <v>145174</v>
      </c>
      <c r="G42" s="493">
        <v>106810.9</v>
      </c>
      <c r="H42" s="312">
        <v>104538.6</v>
      </c>
      <c r="I42" s="326">
        <f t="shared" si="5"/>
        <v>0.20891579165936405</v>
      </c>
      <c r="J42" s="265">
        <f t="shared" ref="J42:J83" si="45">H42-G42</f>
        <v>-2272.2999999999884</v>
      </c>
      <c r="K42" s="266">
        <f t="shared" si="1"/>
        <v>0.97872595399907703</v>
      </c>
      <c r="L42" s="264"/>
      <c r="M42" s="265"/>
      <c r="N42" s="265"/>
      <c r="O42" s="249"/>
      <c r="P42" s="265">
        <f t="shared" si="9"/>
        <v>0</v>
      </c>
      <c r="Q42" s="266"/>
      <c r="R42" s="264">
        <f t="shared" si="17"/>
        <v>145174</v>
      </c>
      <c r="S42" s="265">
        <f t="shared" si="18"/>
        <v>145174</v>
      </c>
      <c r="T42" s="265">
        <f t="shared" si="19"/>
        <v>106810.9</v>
      </c>
      <c r="U42" s="249">
        <f t="shared" si="20"/>
        <v>104538.6</v>
      </c>
      <c r="V42" s="262">
        <f t="shared" si="14"/>
        <v>-2272.2999999999884</v>
      </c>
      <c r="W42" s="266">
        <f t="shared" si="15"/>
        <v>0.97872595399907703</v>
      </c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2"/>
      <c r="AK42" s="172"/>
      <c r="AL42" s="172"/>
      <c r="AM42" s="172"/>
      <c r="AN42" s="172"/>
      <c r="AO42" s="172"/>
      <c r="AP42" s="172"/>
      <c r="AQ42" s="172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Q42" s="173"/>
      <c r="BR42" s="173"/>
      <c r="BS42" s="173"/>
      <c r="BT42" s="173"/>
      <c r="BU42" s="173"/>
      <c r="BV42" s="173"/>
      <c r="BW42" s="173"/>
      <c r="BX42" s="173"/>
      <c r="BY42" s="173"/>
      <c r="BZ42" s="173"/>
      <c r="CA42" s="173"/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R42" s="173"/>
      <c r="ES42" s="173"/>
      <c r="ET42" s="173"/>
      <c r="EU42" s="173"/>
      <c r="EV42" s="173"/>
      <c r="EW42" s="173"/>
      <c r="EX42" s="173"/>
      <c r="EY42" s="173"/>
      <c r="EZ42" s="173"/>
      <c r="FA42" s="173"/>
      <c r="FB42" s="173"/>
      <c r="FC42" s="173"/>
      <c r="FD42" s="173"/>
      <c r="FE42" s="173"/>
      <c r="FF42" s="173"/>
      <c r="FG42" s="173"/>
      <c r="FH42" s="173"/>
      <c r="FI42" s="173"/>
      <c r="FJ42" s="173"/>
      <c r="FK42" s="173"/>
      <c r="FL42" s="173"/>
      <c r="FM42" s="173"/>
      <c r="FN42" s="173"/>
      <c r="FO42" s="173"/>
      <c r="FP42" s="173"/>
      <c r="FQ42" s="173"/>
      <c r="FR42" s="173"/>
      <c r="FS42" s="173"/>
      <c r="FT42" s="173"/>
      <c r="FU42" s="173"/>
      <c r="FV42" s="173"/>
      <c r="FW42" s="173"/>
      <c r="FX42" s="173"/>
      <c r="FY42" s="173"/>
      <c r="FZ42" s="173"/>
      <c r="GA42" s="173"/>
      <c r="GB42" s="173"/>
      <c r="GC42" s="173"/>
      <c r="GD42" s="173"/>
      <c r="GE42" s="174"/>
      <c r="GF42" s="174"/>
      <c r="GG42" s="174"/>
      <c r="GH42" s="174"/>
      <c r="GI42" s="174"/>
      <c r="GJ42" s="174"/>
      <c r="GK42" s="174"/>
      <c r="GL42" s="174"/>
      <c r="GM42" s="174"/>
      <c r="GN42" s="174"/>
    </row>
    <row r="43" spans="1:196" s="179" customFormat="1" ht="41.4" customHeight="1" x14ac:dyDescent="0.35">
      <c r="A43" s="390"/>
      <c r="B43" s="383" t="s">
        <v>22</v>
      </c>
      <c r="C43" s="384">
        <v>1031</v>
      </c>
      <c r="D43" s="383" t="s">
        <v>57</v>
      </c>
      <c r="E43" s="391" t="s">
        <v>286</v>
      </c>
      <c r="F43" s="494">
        <v>145174</v>
      </c>
      <c r="G43" s="495">
        <v>106810.9</v>
      </c>
      <c r="H43" s="291">
        <v>104538.6</v>
      </c>
      <c r="I43" s="325">
        <f t="shared" si="5"/>
        <v>0.20891579165936405</v>
      </c>
      <c r="J43" s="262">
        <f t="shared" si="45"/>
        <v>-2272.2999999999884</v>
      </c>
      <c r="K43" s="263">
        <f t="shared" si="1"/>
        <v>0.97872595399907703</v>
      </c>
      <c r="L43" s="267"/>
      <c r="M43" s="262"/>
      <c r="N43" s="262"/>
      <c r="O43" s="252"/>
      <c r="P43" s="262">
        <f t="shared" si="9"/>
        <v>0</v>
      </c>
      <c r="Q43" s="263"/>
      <c r="R43" s="267">
        <f t="shared" si="17"/>
        <v>145174</v>
      </c>
      <c r="S43" s="262">
        <f t="shared" si="18"/>
        <v>145174</v>
      </c>
      <c r="T43" s="262">
        <f t="shared" si="19"/>
        <v>106810.9</v>
      </c>
      <c r="U43" s="252">
        <f t="shared" si="20"/>
        <v>104538.6</v>
      </c>
      <c r="V43" s="262">
        <f t="shared" si="14"/>
        <v>-2272.2999999999884</v>
      </c>
      <c r="W43" s="263">
        <f t="shared" si="15"/>
        <v>0.97872595399907703</v>
      </c>
      <c r="X43" s="176"/>
      <c r="Y43" s="176"/>
      <c r="Z43" s="176"/>
      <c r="AA43" s="176"/>
      <c r="AB43" s="176"/>
      <c r="AC43" s="176"/>
      <c r="AD43" s="176"/>
      <c r="AE43" s="176"/>
      <c r="AF43" s="176"/>
      <c r="AG43" s="176"/>
      <c r="AH43" s="176"/>
      <c r="AI43" s="176"/>
      <c r="AJ43" s="176"/>
      <c r="AK43" s="176"/>
      <c r="AL43" s="176"/>
      <c r="AM43" s="176"/>
      <c r="AN43" s="176"/>
      <c r="AO43" s="176"/>
      <c r="AP43" s="176"/>
      <c r="AQ43" s="176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  <c r="BI43" s="177"/>
      <c r="BJ43" s="177"/>
      <c r="BK43" s="177"/>
      <c r="BL43" s="177"/>
      <c r="BM43" s="177"/>
      <c r="BN43" s="177"/>
      <c r="BO43" s="177"/>
      <c r="BP43" s="177"/>
      <c r="BQ43" s="177"/>
      <c r="BR43" s="177"/>
      <c r="BS43" s="177"/>
      <c r="BT43" s="177"/>
      <c r="BU43" s="177"/>
      <c r="BV43" s="177"/>
      <c r="BW43" s="177"/>
      <c r="BX43" s="177"/>
      <c r="BY43" s="177"/>
      <c r="BZ43" s="177"/>
      <c r="CA43" s="177"/>
      <c r="CB43" s="177"/>
      <c r="CC43" s="177"/>
      <c r="CD43" s="177"/>
      <c r="CE43" s="177"/>
      <c r="CF43" s="177"/>
      <c r="CG43" s="177"/>
      <c r="CH43" s="177"/>
      <c r="CI43" s="177"/>
      <c r="CJ43" s="177"/>
      <c r="CK43" s="177"/>
      <c r="CL43" s="177"/>
      <c r="CM43" s="177"/>
      <c r="CN43" s="177"/>
      <c r="CO43" s="177"/>
      <c r="CP43" s="177"/>
      <c r="CQ43" s="177"/>
      <c r="CR43" s="177"/>
      <c r="CS43" s="177"/>
      <c r="CT43" s="177"/>
      <c r="CU43" s="177"/>
      <c r="CV43" s="177"/>
      <c r="CW43" s="177"/>
      <c r="CX43" s="177"/>
      <c r="CY43" s="177"/>
      <c r="CZ43" s="177"/>
      <c r="DA43" s="177"/>
      <c r="DB43" s="177"/>
      <c r="DC43" s="177"/>
      <c r="DD43" s="177"/>
      <c r="DE43" s="177"/>
      <c r="DF43" s="177"/>
      <c r="DG43" s="177"/>
      <c r="DH43" s="177"/>
      <c r="DI43" s="177"/>
      <c r="DJ43" s="177"/>
      <c r="DK43" s="177"/>
      <c r="DL43" s="177"/>
      <c r="DM43" s="177"/>
      <c r="DN43" s="177"/>
      <c r="DO43" s="177"/>
      <c r="DP43" s="177"/>
      <c r="DQ43" s="177"/>
      <c r="DR43" s="177"/>
      <c r="DS43" s="177"/>
      <c r="DT43" s="177"/>
      <c r="DU43" s="177"/>
      <c r="DV43" s="177"/>
      <c r="DW43" s="177"/>
      <c r="DX43" s="177"/>
      <c r="DY43" s="177"/>
      <c r="DZ43" s="177"/>
      <c r="EA43" s="177"/>
      <c r="EB43" s="177"/>
      <c r="EC43" s="177"/>
      <c r="ED43" s="177"/>
      <c r="EE43" s="177"/>
      <c r="EF43" s="177"/>
      <c r="EG43" s="177"/>
      <c r="EH43" s="177"/>
      <c r="EI43" s="177"/>
      <c r="EJ43" s="177"/>
      <c r="EK43" s="177"/>
      <c r="EL43" s="177"/>
      <c r="EM43" s="177"/>
      <c r="EN43" s="177"/>
      <c r="EO43" s="177"/>
      <c r="EP43" s="177"/>
      <c r="EQ43" s="177"/>
      <c r="ER43" s="177"/>
      <c r="ES43" s="177"/>
      <c r="ET43" s="177"/>
      <c r="EU43" s="177"/>
      <c r="EV43" s="177"/>
      <c r="EW43" s="177"/>
      <c r="EX43" s="177"/>
      <c r="EY43" s="177"/>
      <c r="EZ43" s="177"/>
      <c r="FA43" s="177"/>
      <c r="FB43" s="177"/>
      <c r="FC43" s="177"/>
      <c r="FD43" s="177"/>
      <c r="FE43" s="177"/>
      <c r="FF43" s="177"/>
      <c r="FG43" s="177"/>
      <c r="FH43" s="177"/>
      <c r="FI43" s="177"/>
      <c r="FJ43" s="177"/>
      <c r="FK43" s="177"/>
      <c r="FL43" s="177"/>
      <c r="FM43" s="177"/>
      <c r="FN43" s="177"/>
      <c r="FO43" s="177"/>
      <c r="FP43" s="177"/>
      <c r="FQ43" s="177"/>
      <c r="FR43" s="177"/>
      <c r="FS43" s="177"/>
      <c r="FT43" s="177"/>
      <c r="FU43" s="177"/>
      <c r="FV43" s="177"/>
      <c r="FW43" s="177"/>
      <c r="FX43" s="177"/>
      <c r="FY43" s="177"/>
      <c r="FZ43" s="177"/>
      <c r="GA43" s="177"/>
      <c r="GB43" s="177"/>
      <c r="GC43" s="177"/>
      <c r="GD43" s="177"/>
      <c r="GE43" s="178"/>
      <c r="GF43" s="178"/>
      <c r="GG43" s="178"/>
      <c r="GH43" s="178"/>
      <c r="GI43" s="178"/>
      <c r="GJ43" s="178"/>
      <c r="GK43" s="178"/>
      <c r="GL43" s="178"/>
      <c r="GM43" s="178"/>
      <c r="GN43" s="178"/>
    </row>
    <row r="44" spans="1:196" s="175" customFormat="1" ht="138.6" customHeight="1" x14ac:dyDescent="0.35">
      <c r="A44" s="386"/>
      <c r="B44" s="387" t="s">
        <v>22</v>
      </c>
      <c r="C44" s="388">
        <v>1060</v>
      </c>
      <c r="D44" s="387"/>
      <c r="E44" s="389" t="s">
        <v>307</v>
      </c>
      <c r="F44" s="492">
        <v>386.6</v>
      </c>
      <c r="G44" s="493">
        <v>386.6</v>
      </c>
      <c r="H44" s="312">
        <v>143.30000000000001</v>
      </c>
      <c r="I44" s="513">
        <f t="shared" ref="I44" si="46">H44/$H$6</f>
        <v>2.8637874378255372E-4</v>
      </c>
      <c r="J44" s="265">
        <f t="shared" ref="J44" si="47">H44-G44</f>
        <v>-243.3</v>
      </c>
      <c r="K44" s="266">
        <f t="shared" ref="K44" si="48">H44/G44</f>
        <v>0.37066735644076565</v>
      </c>
      <c r="L44" s="264"/>
      <c r="M44" s="265"/>
      <c r="N44" s="265"/>
      <c r="O44" s="249"/>
      <c r="P44" s="265">
        <f t="shared" ref="P44" si="49">O44-N44</f>
        <v>0</v>
      </c>
      <c r="Q44" s="266"/>
      <c r="R44" s="264">
        <f t="shared" ref="R44" si="50">SUM(F44,L44)</f>
        <v>386.6</v>
      </c>
      <c r="S44" s="265">
        <f t="shared" ref="S44" si="51">SUM(F44,M44)</f>
        <v>386.6</v>
      </c>
      <c r="T44" s="265">
        <f t="shared" ref="T44" si="52">SUM(G44,N44)</f>
        <v>386.6</v>
      </c>
      <c r="U44" s="249">
        <f t="shared" ref="U44" si="53">SUM(H44,O44)</f>
        <v>143.30000000000001</v>
      </c>
      <c r="V44" s="262">
        <f t="shared" ref="V44" si="54">U44-T44</f>
        <v>-243.3</v>
      </c>
      <c r="W44" s="266">
        <f t="shared" ref="W44" si="55">U44/T44</f>
        <v>0.37066735644076565</v>
      </c>
      <c r="X44" s="172"/>
      <c r="Y44" s="172"/>
      <c r="Z44" s="172"/>
      <c r="AA44" s="172"/>
      <c r="AB44" s="172"/>
      <c r="AC44" s="172"/>
      <c r="AD44" s="172"/>
      <c r="AE44" s="172"/>
      <c r="AF44" s="172"/>
      <c r="AG44" s="172"/>
      <c r="AH44" s="172"/>
      <c r="AI44" s="172"/>
      <c r="AJ44" s="172"/>
      <c r="AK44" s="172"/>
      <c r="AL44" s="172"/>
      <c r="AM44" s="172"/>
      <c r="AN44" s="172"/>
      <c r="AO44" s="172"/>
      <c r="AP44" s="172"/>
      <c r="AQ44" s="172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Q44" s="173"/>
      <c r="BR44" s="173"/>
      <c r="BS44" s="173"/>
      <c r="BT44" s="173"/>
      <c r="BU44" s="173"/>
      <c r="BV44" s="173"/>
      <c r="BW44" s="173"/>
      <c r="BX44" s="173"/>
      <c r="BY44" s="173"/>
      <c r="BZ44" s="173"/>
      <c r="CA44" s="173"/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R44" s="173"/>
      <c r="ES44" s="173"/>
      <c r="ET44" s="173"/>
      <c r="EU44" s="173"/>
      <c r="EV44" s="173"/>
      <c r="EW44" s="173"/>
      <c r="EX44" s="173"/>
      <c r="EY44" s="173"/>
      <c r="EZ44" s="173"/>
      <c r="FA44" s="173"/>
      <c r="FB44" s="173"/>
      <c r="FC44" s="173"/>
      <c r="FD44" s="173"/>
      <c r="FE44" s="173"/>
      <c r="FF44" s="173"/>
      <c r="FG44" s="173"/>
      <c r="FH44" s="173"/>
      <c r="FI44" s="173"/>
      <c r="FJ44" s="173"/>
      <c r="FK44" s="173"/>
      <c r="FL44" s="173"/>
      <c r="FM44" s="173"/>
      <c r="FN44" s="173"/>
      <c r="FO44" s="173"/>
      <c r="FP44" s="173"/>
      <c r="FQ44" s="173"/>
      <c r="FR44" s="173"/>
      <c r="FS44" s="173"/>
      <c r="FT44" s="173"/>
      <c r="FU44" s="173"/>
      <c r="FV44" s="173"/>
      <c r="FW44" s="173"/>
      <c r="FX44" s="173"/>
      <c r="FY44" s="173"/>
      <c r="FZ44" s="173"/>
      <c r="GA44" s="173"/>
      <c r="GB44" s="173"/>
      <c r="GC44" s="173"/>
      <c r="GD44" s="173"/>
      <c r="GE44" s="174"/>
      <c r="GF44" s="174"/>
      <c r="GG44" s="174"/>
      <c r="GH44" s="174"/>
      <c r="GI44" s="174"/>
      <c r="GJ44" s="174"/>
      <c r="GK44" s="174"/>
      <c r="GL44" s="174"/>
      <c r="GM44" s="174"/>
      <c r="GN44" s="174"/>
    </row>
    <row r="45" spans="1:196" s="179" customFormat="1" ht="54.75" customHeight="1" x14ac:dyDescent="0.35">
      <c r="A45" s="390"/>
      <c r="B45" s="383" t="s">
        <v>22</v>
      </c>
      <c r="C45" s="384">
        <v>1061</v>
      </c>
      <c r="D45" s="383" t="s">
        <v>57</v>
      </c>
      <c r="E45" s="391" t="s">
        <v>317</v>
      </c>
      <c r="F45" s="494">
        <v>386.6</v>
      </c>
      <c r="G45" s="495">
        <v>386.6</v>
      </c>
      <c r="H45" s="291">
        <v>143.30000000000001</v>
      </c>
      <c r="I45" s="328">
        <f t="shared" ref="I45" si="56">H45/$H$6</f>
        <v>2.8637874378255372E-4</v>
      </c>
      <c r="J45" s="262">
        <f t="shared" ref="J45" si="57">H45-G45</f>
        <v>-243.3</v>
      </c>
      <c r="K45" s="263">
        <f t="shared" ref="K45" si="58">H45/G45</f>
        <v>0.37066735644076565</v>
      </c>
      <c r="L45" s="267"/>
      <c r="M45" s="262"/>
      <c r="N45" s="262"/>
      <c r="O45" s="252"/>
      <c r="P45" s="262">
        <f t="shared" ref="P45" si="59">O45-N45</f>
        <v>0</v>
      </c>
      <c r="Q45" s="263"/>
      <c r="R45" s="267">
        <f t="shared" ref="R45" si="60">SUM(F45,L45)</f>
        <v>386.6</v>
      </c>
      <c r="S45" s="262">
        <f t="shared" ref="S45" si="61">SUM(F45,M45)</f>
        <v>386.6</v>
      </c>
      <c r="T45" s="262">
        <f t="shared" ref="T45" si="62">SUM(G45,N45)</f>
        <v>386.6</v>
      </c>
      <c r="U45" s="252">
        <f t="shared" ref="U45" si="63">SUM(H45,O45)</f>
        <v>143.30000000000001</v>
      </c>
      <c r="V45" s="262">
        <f t="shared" ref="V45" si="64">U45-T45</f>
        <v>-243.3</v>
      </c>
      <c r="W45" s="263">
        <f t="shared" ref="W45" si="65">U45/T45</f>
        <v>0.37066735644076565</v>
      </c>
      <c r="X45" s="176"/>
      <c r="Y45" s="176"/>
      <c r="Z45" s="176"/>
      <c r="AA45" s="176"/>
      <c r="AB45" s="176"/>
      <c r="AC45" s="176"/>
      <c r="AD45" s="176"/>
      <c r="AE45" s="176"/>
      <c r="AF45" s="176"/>
      <c r="AG45" s="176"/>
      <c r="AH45" s="176"/>
      <c r="AI45" s="176"/>
      <c r="AJ45" s="176"/>
      <c r="AK45" s="176"/>
      <c r="AL45" s="176"/>
      <c r="AM45" s="176"/>
      <c r="AN45" s="176"/>
      <c r="AO45" s="176"/>
      <c r="AP45" s="176"/>
      <c r="AQ45" s="176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  <c r="BI45" s="177"/>
      <c r="BJ45" s="177"/>
      <c r="BK45" s="177"/>
      <c r="BL45" s="177"/>
      <c r="BM45" s="177"/>
      <c r="BN45" s="177"/>
      <c r="BO45" s="177"/>
      <c r="BP45" s="177"/>
      <c r="BQ45" s="177"/>
      <c r="BR45" s="177"/>
      <c r="BS45" s="177"/>
      <c r="BT45" s="177"/>
      <c r="BU45" s="177"/>
      <c r="BV45" s="177"/>
      <c r="BW45" s="177"/>
      <c r="BX45" s="177"/>
      <c r="BY45" s="177"/>
      <c r="BZ45" s="177"/>
      <c r="CA45" s="177"/>
      <c r="CB45" s="177"/>
      <c r="CC45" s="177"/>
      <c r="CD45" s="177"/>
      <c r="CE45" s="177"/>
      <c r="CF45" s="177"/>
      <c r="CG45" s="177"/>
      <c r="CH45" s="177"/>
      <c r="CI45" s="177"/>
      <c r="CJ45" s="177"/>
      <c r="CK45" s="177"/>
      <c r="CL45" s="177"/>
      <c r="CM45" s="177"/>
      <c r="CN45" s="177"/>
      <c r="CO45" s="177"/>
      <c r="CP45" s="177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7"/>
      <c r="DI45" s="177"/>
      <c r="DJ45" s="177"/>
      <c r="DK45" s="177"/>
      <c r="DL45" s="177"/>
      <c r="DM45" s="177"/>
      <c r="DN45" s="177"/>
      <c r="DO45" s="177"/>
      <c r="DP45" s="177"/>
      <c r="DQ45" s="177"/>
      <c r="DR45" s="177"/>
      <c r="DS45" s="177"/>
      <c r="DT45" s="177"/>
      <c r="DU45" s="177"/>
      <c r="DV45" s="177"/>
      <c r="DW45" s="177"/>
      <c r="DX45" s="177"/>
      <c r="DY45" s="177"/>
      <c r="DZ45" s="177"/>
      <c r="EA45" s="177"/>
      <c r="EB45" s="177"/>
      <c r="EC45" s="177"/>
      <c r="ED45" s="177"/>
      <c r="EE45" s="177"/>
      <c r="EF45" s="177"/>
      <c r="EG45" s="177"/>
      <c r="EH45" s="177"/>
      <c r="EI45" s="177"/>
      <c r="EJ45" s="177"/>
      <c r="EK45" s="177"/>
      <c r="EL45" s="177"/>
      <c r="EM45" s="177"/>
      <c r="EN45" s="177"/>
      <c r="EO45" s="177"/>
      <c r="EP45" s="177"/>
      <c r="EQ45" s="177"/>
      <c r="ER45" s="177"/>
      <c r="ES45" s="177"/>
      <c r="ET45" s="177"/>
      <c r="EU45" s="177"/>
      <c r="EV45" s="177"/>
      <c r="EW45" s="177"/>
      <c r="EX45" s="177"/>
      <c r="EY45" s="177"/>
      <c r="EZ45" s="177"/>
      <c r="FA45" s="177"/>
      <c r="FB45" s="177"/>
      <c r="FC45" s="177"/>
      <c r="FD45" s="177"/>
      <c r="FE45" s="177"/>
      <c r="FF45" s="177"/>
      <c r="FG45" s="177"/>
      <c r="FH45" s="177"/>
      <c r="FI45" s="177"/>
      <c r="FJ45" s="177"/>
      <c r="FK45" s="177"/>
      <c r="FL45" s="177"/>
      <c r="FM45" s="177"/>
      <c r="FN45" s="177"/>
      <c r="FO45" s="177"/>
      <c r="FP45" s="177"/>
      <c r="FQ45" s="177"/>
      <c r="FR45" s="177"/>
      <c r="FS45" s="177"/>
      <c r="FT45" s="177"/>
      <c r="FU45" s="177"/>
      <c r="FV45" s="177"/>
      <c r="FW45" s="177"/>
      <c r="FX45" s="177"/>
      <c r="FY45" s="177"/>
      <c r="FZ45" s="177"/>
      <c r="GA45" s="177"/>
      <c r="GB45" s="177"/>
      <c r="GC45" s="177"/>
      <c r="GD45" s="177"/>
      <c r="GE45" s="178"/>
      <c r="GF45" s="178"/>
      <c r="GG45" s="178"/>
      <c r="GH45" s="178"/>
      <c r="GI45" s="178"/>
      <c r="GJ45" s="178"/>
      <c r="GK45" s="178"/>
      <c r="GL45" s="178"/>
      <c r="GM45" s="178"/>
      <c r="GN45" s="178"/>
    </row>
    <row r="46" spans="1:196" s="7" customFormat="1" ht="54.6" customHeight="1" x14ac:dyDescent="0.3">
      <c r="A46" s="202"/>
      <c r="B46" s="220" t="s">
        <v>23</v>
      </c>
      <c r="C46" s="221">
        <v>1070</v>
      </c>
      <c r="D46" s="220" t="s">
        <v>61</v>
      </c>
      <c r="E46" s="369" t="s">
        <v>266</v>
      </c>
      <c r="F46" s="311">
        <v>6427.8</v>
      </c>
      <c r="G46" s="218">
        <v>4993.7</v>
      </c>
      <c r="H46" s="312">
        <v>3967.1</v>
      </c>
      <c r="I46" s="209">
        <f t="shared" si="5"/>
        <v>7.928074769433139E-3</v>
      </c>
      <c r="J46" s="207">
        <f t="shared" si="45"/>
        <v>-1026.5999999999999</v>
      </c>
      <c r="K46" s="283">
        <f t="shared" si="1"/>
        <v>0.79442097042273263</v>
      </c>
      <c r="L46" s="234"/>
      <c r="M46" s="248">
        <v>4.3</v>
      </c>
      <c r="N46" s="248">
        <v>4.3</v>
      </c>
      <c r="O46" s="249">
        <v>4.3</v>
      </c>
      <c r="P46" s="207">
        <f t="shared" si="9"/>
        <v>0</v>
      </c>
      <c r="Q46" s="283">
        <f t="shared" si="40"/>
        <v>1</v>
      </c>
      <c r="R46" s="234">
        <f t="shared" si="17"/>
        <v>6427.8</v>
      </c>
      <c r="S46" s="248">
        <f t="shared" si="18"/>
        <v>6432.1</v>
      </c>
      <c r="T46" s="207">
        <f t="shared" si="19"/>
        <v>4998</v>
      </c>
      <c r="U46" s="249">
        <f t="shared" si="20"/>
        <v>3971.4</v>
      </c>
      <c r="V46" s="207">
        <f t="shared" si="14"/>
        <v>-1026.5999999999999</v>
      </c>
      <c r="W46" s="208">
        <f t="shared" si="15"/>
        <v>0.79459783913565429</v>
      </c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26"/>
      <c r="GF46" s="26"/>
      <c r="GG46" s="26"/>
      <c r="GH46" s="26"/>
      <c r="GI46" s="26"/>
      <c r="GJ46" s="26"/>
      <c r="GK46" s="26"/>
      <c r="GL46" s="26"/>
      <c r="GM46" s="26"/>
      <c r="GN46" s="26"/>
    </row>
    <row r="47" spans="1:196" s="28" customFormat="1" ht="49.95" hidden="1" customHeight="1" x14ac:dyDescent="0.35">
      <c r="A47" s="363"/>
      <c r="B47" s="380"/>
      <c r="C47" s="223"/>
      <c r="D47" s="380"/>
      <c r="E47" s="366" t="s">
        <v>235</v>
      </c>
      <c r="F47" s="313"/>
      <c r="G47" s="314"/>
      <c r="H47" s="291"/>
      <c r="I47" s="307">
        <f t="shared" si="5"/>
        <v>0</v>
      </c>
      <c r="J47" s="251">
        <f t="shared" si="45"/>
        <v>0</v>
      </c>
      <c r="K47" s="253" t="e">
        <f t="shared" si="1"/>
        <v>#DIV/0!</v>
      </c>
      <c r="L47" s="250"/>
      <c r="M47" s="251"/>
      <c r="N47" s="251"/>
      <c r="O47" s="252"/>
      <c r="P47" s="251">
        <f t="shared" si="9"/>
        <v>0</v>
      </c>
      <c r="Q47" s="268" t="e">
        <f t="shared" si="40"/>
        <v>#DIV/0!</v>
      </c>
      <c r="R47" s="250">
        <f t="shared" si="17"/>
        <v>0</v>
      </c>
      <c r="S47" s="251">
        <f t="shared" si="18"/>
        <v>0</v>
      </c>
      <c r="T47" s="251">
        <f t="shared" si="19"/>
        <v>0</v>
      </c>
      <c r="U47" s="252">
        <f t="shared" si="20"/>
        <v>0</v>
      </c>
      <c r="V47" s="251">
        <f t="shared" si="14"/>
        <v>0</v>
      </c>
      <c r="W47" s="253" t="e">
        <f t="shared" si="15"/>
        <v>#DIV/0!</v>
      </c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3"/>
      <c r="GF47" s="43"/>
      <c r="GG47" s="43"/>
      <c r="GH47" s="43"/>
      <c r="GI47" s="43"/>
      <c r="GJ47" s="43"/>
      <c r="GK47" s="43"/>
      <c r="GL47" s="43"/>
      <c r="GM47" s="43"/>
      <c r="GN47" s="43"/>
    </row>
    <row r="48" spans="1:196" s="28" customFormat="1" ht="80.400000000000006" hidden="1" customHeight="1" x14ac:dyDescent="0.35">
      <c r="A48" s="363"/>
      <c r="B48" s="380"/>
      <c r="C48" s="223"/>
      <c r="D48" s="380"/>
      <c r="E48" s="366" t="s">
        <v>222</v>
      </c>
      <c r="F48" s="313"/>
      <c r="G48" s="314"/>
      <c r="H48" s="291"/>
      <c r="I48" s="307">
        <f t="shared" si="5"/>
        <v>0</v>
      </c>
      <c r="J48" s="251">
        <f t="shared" si="45"/>
        <v>0</v>
      </c>
      <c r="K48" s="281" t="e">
        <f t="shared" si="1"/>
        <v>#DIV/0!</v>
      </c>
      <c r="L48" s="250"/>
      <c r="M48" s="251"/>
      <c r="N48" s="251"/>
      <c r="O48" s="252"/>
      <c r="P48" s="251">
        <f t="shared" si="9"/>
        <v>0</v>
      </c>
      <c r="Q48" s="283" t="e">
        <f t="shared" si="40"/>
        <v>#DIV/0!</v>
      </c>
      <c r="R48" s="250">
        <f t="shared" si="17"/>
        <v>0</v>
      </c>
      <c r="S48" s="251">
        <f t="shared" si="18"/>
        <v>0</v>
      </c>
      <c r="T48" s="251">
        <f t="shared" si="19"/>
        <v>0</v>
      </c>
      <c r="U48" s="252">
        <f t="shared" si="20"/>
        <v>0</v>
      </c>
      <c r="V48" s="251">
        <f t="shared" si="14"/>
        <v>0</v>
      </c>
      <c r="W48" s="268" t="e">
        <f t="shared" si="15"/>
        <v>#DIV/0!</v>
      </c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3"/>
      <c r="GF48" s="43"/>
      <c r="GG48" s="43"/>
      <c r="GH48" s="43"/>
      <c r="GI48" s="43"/>
      <c r="GJ48" s="43"/>
      <c r="GK48" s="43"/>
      <c r="GL48" s="43"/>
      <c r="GM48" s="43"/>
      <c r="GN48" s="43"/>
    </row>
    <row r="49" spans="1:196" s="7" customFormat="1" ht="40.200000000000003" customHeight="1" x14ac:dyDescent="0.3">
      <c r="A49" s="202"/>
      <c r="B49" s="220" t="s">
        <v>23</v>
      </c>
      <c r="C49" s="221">
        <v>1080</v>
      </c>
      <c r="D49" s="220" t="s">
        <v>60</v>
      </c>
      <c r="E49" s="369" t="s">
        <v>238</v>
      </c>
      <c r="F49" s="311">
        <v>9683.5</v>
      </c>
      <c r="G49" s="218">
        <v>7379.9</v>
      </c>
      <c r="H49" s="312">
        <v>7182.9</v>
      </c>
      <c r="I49" s="209">
        <f t="shared" si="5"/>
        <v>1.4354709551400592E-2</v>
      </c>
      <c r="J49" s="207">
        <f t="shared" si="45"/>
        <v>-197</v>
      </c>
      <c r="K49" s="283">
        <f t="shared" si="1"/>
        <v>0.9733058713532704</v>
      </c>
      <c r="L49" s="234">
        <v>611.6</v>
      </c>
      <c r="M49" s="248">
        <v>484.7</v>
      </c>
      <c r="N49" s="248">
        <v>467.8</v>
      </c>
      <c r="O49" s="249">
        <v>328.7</v>
      </c>
      <c r="P49" s="207">
        <f t="shared" si="9"/>
        <v>-139.10000000000002</v>
      </c>
      <c r="Q49" s="283">
        <f t="shared" si="40"/>
        <v>0.70265070542967079</v>
      </c>
      <c r="R49" s="234">
        <f t="shared" si="17"/>
        <v>10295.1</v>
      </c>
      <c r="S49" s="248">
        <f t="shared" si="18"/>
        <v>10168.200000000001</v>
      </c>
      <c r="T49" s="207">
        <f t="shared" si="19"/>
        <v>7847.7</v>
      </c>
      <c r="U49" s="249">
        <f t="shared" si="20"/>
        <v>7511.5999999999995</v>
      </c>
      <c r="V49" s="207">
        <f t="shared" si="14"/>
        <v>-336.10000000000036</v>
      </c>
      <c r="W49" s="208">
        <f t="shared" si="15"/>
        <v>0.95717216509295711</v>
      </c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26"/>
      <c r="GF49" s="26"/>
      <c r="GG49" s="26"/>
      <c r="GH49" s="26"/>
      <c r="GI49" s="26"/>
      <c r="GJ49" s="26"/>
      <c r="GK49" s="26"/>
      <c r="GL49" s="26"/>
      <c r="GM49" s="26"/>
      <c r="GN49" s="26"/>
    </row>
    <row r="50" spans="1:196" ht="40.200000000000003" customHeight="1" x14ac:dyDescent="0.3">
      <c r="A50" s="202"/>
      <c r="B50" s="392" t="s">
        <v>24</v>
      </c>
      <c r="C50" s="204" t="s">
        <v>276</v>
      </c>
      <c r="D50" s="361" t="s">
        <v>58</v>
      </c>
      <c r="E50" s="393" t="s">
        <v>277</v>
      </c>
      <c r="F50" s="311">
        <v>8184.4</v>
      </c>
      <c r="G50" s="218">
        <v>6275.6</v>
      </c>
      <c r="H50" s="312">
        <v>5488.1</v>
      </c>
      <c r="I50" s="209">
        <f t="shared" si="5"/>
        <v>1.0967726334633866E-2</v>
      </c>
      <c r="J50" s="207">
        <f t="shared" si="45"/>
        <v>-787.5</v>
      </c>
      <c r="K50" s="283">
        <f t="shared" si="1"/>
        <v>0.87451399069411695</v>
      </c>
      <c r="L50" s="234"/>
      <c r="M50" s="248"/>
      <c r="N50" s="248"/>
      <c r="O50" s="249"/>
      <c r="P50" s="207">
        <f t="shared" ref="P50:P54" si="66">O50-N50</f>
        <v>0</v>
      </c>
      <c r="Q50" s="283"/>
      <c r="R50" s="234">
        <f t="shared" si="17"/>
        <v>8184.4</v>
      </c>
      <c r="S50" s="248">
        <f t="shared" si="18"/>
        <v>8184.4</v>
      </c>
      <c r="T50" s="207">
        <f t="shared" si="19"/>
        <v>6275.6</v>
      </c>
      <c r="U50" s="249">
        <f t="shared" si="20"/>
        <v>5488.1</v>
      </c>
      <c r="V50" s="207">
        <f t="shared" si="14"/>
        <v>-787.5</v>
      </c>
      <c r="W50" s="208">
        <f t="shared" si="15"/>
        <v>0.87451399069411695</v>
      </c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</row>
    <row r="51" spans="1:196" ht="27" customHeight="1" x14ac:dyDescent="0.3">
      <c r="A51" s="202"/>
      <c r="B51" s="392"/>
      <c r="C51" s="204" t="s">
        <v>278</v>
      </c>
      <c r="D51" s="361" t="s">
        <v>58</v>
      </c>
      <c r="E51" s="370" t="s">
        <v>156</v>
      </c>
      <c r="F51" s="311">
        <v>243.1</v>
      </c>
      <c r="G51" s="218">
        <v>243.1</v>
      </c>
      <c r="H51" s="312">
        <v>14.5</v>
      </c>
      <c r="I51" s="215">
        <f t="shared" si="5"/>
        <v>2.8977611897048351E-5</v>
      </c>
      <c r="J51" s="207">
        <f t="shared" si="45"/>
        <v>-228.6</v>
      </c>
      <c r="K51" s="283">
        <f t="shared" si="1"/>
        <v>5.9646236116824354E-2</v>
      </c>
      <c r="L51" s="234"/>
      <c r="M51" s="248"/>
      <c r="N51" s="248"/>
      <c r="O51" s="249"/>
      <c r="P51" s="207">
        <f t="shared" si="66"/>
        <v>0</v>
      </c>
      <c r="Q51" s="208"/>
      <c r="R51" s="234">
        <f t="shared" si="17"/>
        <v>243.1</v>
      </c>
      <c r="S51" s="248">
        <f t="shared" si="18"/>
        <v>243.1</v>
      </c>
      <c r="T51" s="207">
        <f t="shared" si="19"/>
        <v>243.1</v>
      </c>
      <c r="U51" s="249">
        <f t="shared" si="20"/>
        <v>14.5</v>
      </c>
      <c r="V51" s="207">
        <f t="shared" si="14"/>
        <v>-228.6</v>
      </c>
      <c r="W51" s="208">
        <f t="shared" si="15"/>
        <v>5.9646236116824354E-2</v>
      </c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</row>
    <row r="52" spans="1:196" ht="48" customHeight="1" x14ac:dyDescent="0.3">
      <c r="A52" s="202"/>
      <c r="B52" s="392" t="s">
        <v>25</v>
      </c>
      <c r="C52" s="204" t="s">
        <v>279</v>
      </c>
      <c r="D52" s="361" t="s">
        <v>58</v>
      </c>
      <c r="E52" s="393" t="s">
        <v>280</v>
      </c>
      <c r="F52" s="311">
        <v>427.5</v>
      </c>
      <c r="G52" s="218">
        <v>389.4</v>
      </c>
      <c r="H52" s="312">
        <v>273.39999999999998</v>
      </c>
      <c r="I52" s="209">
        <f t="shared" si="5"/>
        <v>5.4637786845882885E-4</v>
      </c>
      <c r="J52" s="207">
        <f t="shared" si="45"/>
        <v>-116</v>
      </c>
      <c r="K52" s="283">
        <f t="shared" si="1"/>
        <v>0.70210580380071907</v>
      </c>
      <c r="L52" s="234"/>
      <c r="M52" s="248">
        <v>0.2</v>
      </c>
      <c r="N52" s="248">
        <v>0.2</v>
      </c>
      <c r="O52" s="249">
        <v>0.2</v>
      </c>
      <c r="P52" s="207">
        <f t="shared" si="66"/>
        <v>0</v>
      </c>
      <c r="Q52" s="208">
        <f t="shared" si="40"/>
        <v>1</v>
      </c>
      <c r="R52" s="234">
        <f t="shared" si="17"/>
        <v>427.5</v>
      </c>
      <c r="S52" s="248">
        <f t="shared" si="18"/>
        <v>427.7</v>
      </c>
      <c r="T52" s="207">
        <f t="shared" si="19"/>
        <v>389.59999999999997</v>
      </c>
      <c r="U52" s="249">
        <f t="shared" si="20"/>
        <v>273.59999999999997</v>
      </c>
      <c r="V52" s="207">
        <f t="shared" si="14"/>
        <v>-116</v>
      </c>
      <c r="W52" s="208">
        <f t="shared" si="15"/>
        <v>0.70225872689938396</v>
      </c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</row>
    <row r="53" spans="1:196" s="179" customFormat="1" ht="101.4" customHeight="1" x14ac:dyDescent="0.35">
      <c r="A53" s="390"/>
      <c r="B53" s="383"/>
      <c r="C53" s="394"/>
      <c r="D53" s="394"/>
      <c r="E53" s="391" t="s">
        <v>305</v>
      </c>
      <c r="F53" s="494">
        <v>42.6</v>
      </c>
      <c r="G53" s="495">
        <v>42.6</v>
      </c>
      <c r="H53" s="327"/>
      <c r="I53" s="325">
        <f t="shared" ref="I53" si="67">H53/$H$6</f>
        <v>0</v>
      </c>
      <c r="J53" s="262">
        <f t="shared" si="45"/>
        <v>-42.6</v>
      </c>
      <c r="K53" s="263">
        <f t="shared" si="1"/>
        <v>0</v>
      </c>
      <c r="L53" s="267"/>
      <c r="M53" s="262"/>
      <c r="N53" s="262"/>
      <c r="O53" s="252"/>
      <c r="P53" s="262">
        <f t="shared" ref="P53" si="68">O53-N53</f>
        <v>0</v>
      </c>
      <c r="Q53" s="263"/>
      <c r="R53" s="267">
        <f t="shared" ref="R53" si="69">SUM(F53,L53)</f>
        <v>42.6</v>
      </c>
      <c r="S53" s="262">
        <f t="shared" ref="S53" si="70">SUM(F53,M53)</f>
        <v>42.6</v>
      </c>
      <c r="T53" s="262">
        <f t="shared" ref="T53" si="71">SUM(G53,N53)</f>
        <v>42.6</v>
      </c>
      <c r="U53" s="252">
        <f t="shared" ref="U53" si="72">SUM(H53,O53)</f>
        <v>0</v>
      </c>
      <c r="V53" s="262">
        <f t="shared" si="14"/>
        <v>-42.6</v>
      </c>
      <c r="W53" s="263">
        <f t="shared" si="15"/>
        <v>0</v>
      </c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  <c r="AM53" s="176"/>
      <c r="AN53" s="176"/>
      <c r="AO53" s="176"/>
      <c r="AP53" s="176"/>
      <c r="AQ53" s="176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  <c r="BI53" s="177"/>
      <c r="BJ53" s="177"/>
      <c r="BK53" s="177"/>
      <c r="BL53" s="177"/>
      <c r="BM53" s="177"/>
      <c r="BN53" s="177"/>
      <c r="BO53" s="177"/>
      <c r="BP53" s="177"/>
      <c r="BQ53" s="177"/>
      <c r="BR53" s="177"/>
      <c r="BS53" s="177"/>
      <c r="BT53" s="177"/>
      <c r="BU53" s="177"/>
      <c r="BV53" s="177"/>
      <c r="BW53" s="177"/>
      <c r="BX53" s="177"/>
      <c r="BY53" s="177"/>
      <c r="BZ53" s="177"/>
      <c r="CA53" s="177"/>
      <c r="CB53" s="177"/>
      <c r="CC53" s="177"/>
      <c r="CD53" s="177"/>
      <c r="CE53" s="177"/>
      <c r="CF53" s="177"/>
      <c r="CG53" s="177"/>
      <c r="CH53" s="177"/>
      <c r="CI53" s="177"/>
      <c r="CJ53" s="177"/>
      <c r="CK53" s="177"/>
      <c r="CL53" s="177"/>
      <c r="CM53" s="177"/>
      <c r="CN53" s="177"/>
      <c r="CO53" s="177"/>
      <c r="CP53" s="177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7"/>
      <c r="DI53" s="177"/>
      <c r="DJ53" s="177"/>
      <c r="DK53" s="177"/>
      <c r="DL53" s="177"/>
      <c r="DM53" s="177"/>
      <c r="DN53" s="177"/>
      <c r="DO53" s="177"/>
      <c r="DP53" s="177"/>
      <c r="DQ53" s="177"/>
      <c r="DR53" s="177"/>
      <c r="DS53" s="177"/>
      <c r="DT53" s="177"/>
      <c r="DU53" s="177"/>
      <c r="DV53" s="177"/>
      <c r="DW53" s="177"/>
      <c r="DX53" s="177"/>
      <c r="DY53" s="177"/>
      <c r="DZ53" s="177"/>
      <c r="EA53" s="177"/>
      <c r="EB53" s="177"/>
      <c r="EC53" s="177"/>
      <c r="ED53" s="177"/>
      <c r="EE53" s="177"/>
      <c r="EF53" s="177"/>
      <c r="EG53" s="177"/>
      <c r="EH53" s="177"/>
      <c r="EI53" s="177"/>
      <c r="EJ53" s="177"/>
      <c r="EK53" s="177"/>
      <c r="EL53" s="177"/>
      <c r="EM53" s="177"/>
      <c r="EN53" s="177"/>
      <c r="EO53" s="177"/>
      <c r="EP53" s="177"/>
      <c r="EQ53" s="177"/>
      <c r="ER53" s="177"/>
      <c r="ES53" s="177"/>
      <c r="ET53" s="177"/>
      <c r="EU53" s="177"/>
      <c r="EV53" s="177"/>
      <c r="EW53" s="177"/>
      <c r="EX53" s="177"/>
      <c r="EY53" s="177"/>
      <c r="EZ53" s="177"/>
      <c r="FA53" s="177"/>
      <c r="FB53" s="177"/>
      <c r="FC53" s="177"/>
      <c r="FD53" s="177"/>
      <c r="FE53" s="177"/>
      <c r="FF53" s="177"/>
      <c r="FG53" s="177"/>
      <c r="FH53" s="177"/>
      <c r="FI53" s="177"/>
      <c r="FJ53" s="177"/>
      <c r="FK53" s="177"/>
      <c r="FL53" s="177"/>
      <c r="FM53" s="177"/>
      <c r="FN53" s="177"/>
      <c r="FO53" s="177"/>
      <c r="FP53" s="177"/>
      <c r="FQ53" s="177"/>
      <c r="FR53" s="177"/>
      <c r="FS53" s="177"/>
      <c r="FT53" s="177"/>
      <c r="FU53" s="177"/>
      <c r="FV53" s="177"/>
      <c r="FW53" s="177"/>
      <c r="FX53" s="177"/>
      <c r="FY53" s="177"/>
      <c r="FZ53" s="177"/>
      <c r="GA53" s="177"/>
      <c r="GB53" s="177"/>
      <c r="GC53" s="177"/>
      <c r="GD53" s="177"/>
      <c r="GE53" s="178"/>
      <c r="GF53" s="178"/>
      <c r="GG53" s="178"/>
      <c r="GH53" s="178"/>
      <c r="GI53" s="178"/>
      <c r="GJ53" s="178"/>
      <c r="GK53" s="178"/>
      <c r="GL53" s="178"/>
      <c r="GM53" s="178"/>
      <c r="GN53" s="178"/>
    </row>
    <row r="54" spans="1:196" s="179" customFormat="1" ht="54" customHeight="1" x14ac:dyDescent="0.35">
      <c r="A54" s="390"/>
      <c r="B54" s="383"/>
      <c r="C54" s="394" t="s">
        <v>289</v>
      </c>
      <c r="D54" s="394" t="s">
        <v>58</v>
      </c>
      <c r="E54" s="391" t="s">
        <v>320</v>
      </c>
      <c r="F54" s="494">
        <v>1558.6</v>
      </c>
      <c r="G54" s="495">
        <v>1086.5</v>
      </c>
      <c r="H54" s="291">
        <v>1030.2</v>
      </c>
      <c r="I54" s="325">
        <f t="shared" si="5"/>
        <v>2.058809363885463E-3</v>
      </c>
      <c r="J54" s="262">
        <f t="shared" ref="J54" si="73">H54-G54</f>
        <v>-56.299999999999955</v>
      </c>
      <c r="K54" s="263">
        <f t="shared" ref="K54" si="74">H54/G54</f>
        <v>0.94818223653934652</v>
      </c>
      <c r="L54" s="267"/>
      <c r="M54" s="262"/>
      <c r="N54" s="262"/>
      <c r="O54" s="252"/>
      <c r="P54" s="262">
        <f t="shared" si="66"/>
        <v>0</v>
      </c>
      <c r="Q54" s="263"/>
      <c r="R54" s="267">
        <f t="shared" si="17"/>
        <v>1558.6</v>
      </c>
      <c r="S54" s="262">
        <f t="shared" si="18"/>
        <v>1558.6</v>
      </c>
      <c r="T54" s="262">
        <f t="shared" si="19"/>
        <v>1086.5</v>
      </c>
      <c r="U54" s="252">
        <f t="shared" si="20"/>
        <v>1030.2</v>
      </c>
      <c r="V54" s="262">
        <f t="shared" ref="V54" si="75">U54-T54</f>
        <v>-56.299999999999955</v>
      </c>
      <c r="W54" s="263">
        <f t="shared" ref="W54" si="76">U54/T54</f>
        <v>0.94818223653934652</v>
      </c>
      <c r="X54" s="176"/>
      <c r="Y54" s="176"/>
      <c r="Z54" s="176"/>
      <c r="AA54" s="176"/>
      <c r="AB54" s="176"/>
      <c r="AC54" s="176"/>
      <c r="AD54" s="176"/>
      <c r="AE54" s="176"/>
      <c r="AF54" s="176"/>
      <c r="AG54" s="176"/>
      <c r="AH54" s="176"/>
      <c r="AI54" s="176"/>
      <c r="AJ54" s="176"/>
      <c r="AK54" s="176"/>
      <c r="AL54" s="176"/>
      <c r="AM54" s="176"/>
      <c r="AN54" s="176"/>
      <c r="AO54" s="176"/>
      <c r="AP54" s="176"/>
      <c r="AQ54" s="176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7"/>
      <c r="BP54" s="177"/>
      <c r="BQ54" s="177"/>
      <c r="BR54" s="177"/>
      <c r="BS54" s="177"/>
      <c r="BT54" s="177"/>
      <c r="BU54" s="177"/>
      <c r="BV54" s="177"/>
      <c r="BW54" s="177"/>
      <c r="BX54" s="177"/>
      <c r="BY54" s="177"/>
      <c r="BZ54" s="177"/>
      <c r="CA54" s="177"/>
      <c r="CB54" s="177"/>
      <c r="CC54" s="177"/>
      <c r="CD54" s="177"/>
      <c r="CE54" s="177"/>
      <c r="CF54" s="177"/>
      <c r="CG54" s="177"/>
      <c r="CH54" s="177"/>
      <c r="CI54" s="177"/>
      <c r="CJ54" s="177"/>
      <c r="CK54" s="177"/>
      <c r="CL54" s="177"/>
      <c r="CM54" s="177"/>
      <c r="CN54" s="177"/>
      <c r="CO54" s="177"/>
      <c r="CP54" s="177"/>
      <c r="CQ54" s="177"/>
      <c r="CR54" s="177"/>
      <c r="CS54" s="177"/>
      <c r="CT54" s="177"/>
      <c r="CU54" s="177"/>
      <c r="CV54" s="177"/>
      <c r="CW54" s="177"/>
      <c r="CX54" s="177"/>
      <c r="CY54" s="177"/>
      <c r="CZ54" s="177"/>
      <c r="DA54" s="177"/>
      <c r="DB54" s="177"/>
      <c r="DC54" s="177"/>
      <c r="DD54" s="177"/>
      <c r="DE54" s="177"/>
      <c r="DF54" s="177"/>
      <c r="DG54" s="177"/>
      <c r="DH54" s="177"/>
      <c r="DI54" s="177"/>
      <c r="DJ54" s="177"/>
      <c r="DK54" s="177"/>
      <c r="DL54" s="177"/>
      <c r="DM54" s="177"/>
      <c r="DN54" s="177"/>
      <c r="DO54" s="177"/>
      <c r="DP54" s="177"/>
      <c r="DQ54" s="177"/>
      <c r="DR54" s="177"/>
      <c r="DS54" s="177"/>
      <c r="DT54" s="177"/>
      <c r="DU54" s="177"/>
      <c r="DV54" s="177"/>
      <c r="DW54" s="177"/>
      <c r="DX54" s="177"/>
      <c r="DY54" s="177"/>
      <c r="DZ54" s="177"/>
      <c r="EA54" s="177"/>
      <c r="EB54" s="177"/>
      <c r="EC54" s="177"/>
      <c r="ED54" s="177"/>
      <c r="EE54" s="177"/>
      <c r="EF54" s="177"/>
      <c r="EG54" s="177"/>
      <c r="EH54" s="177"/>
      <c r="EI54" s="177"/>
      <c r="EJ54" s="177"/>
      <c r="EK54" s="177"/>
      <c r="EL54" s="177"/>
      <c r="EM54" s="177"/>
      <c r="EN54" s="177"/>
      <c r="EO54" s="177"/>
      <c r="EP54" s="177"/>
      <c r="EQ54" s="177"/>
      <c r="ER54" s="177"/>
      <c r="ES54" s="177"/>
      <c r="ET54" s="177"/>
      <c r="EU54" s="177"/>
      <c r="EV54" s="177"/>
      <c r="EW54" s="177"/>
      <c r="EX54" s="177"/>
      <c r="EY54" s="177"/>
      <c r="EZ54" s="177"/>
      <c r="FA54" s="177"/>
      <c r="FB54" s="177"/>
      <c r="FC54" s="177"/>
      <c r="FD54" s="177"/>
      <c r="FE54" s="177"/>
      <c r="FF54" s="177"/>
      <c r="FG54" s="177"/>
      <c r="FH54" s="177"/>
      <c r="FI54" s="177"/>
      <c r="FJ54" s="177"/>
      <c r="FK54" s="177"/>
      <c r="FL54" s="177"/>
      <c r="FM54" s="177"/>
      <c r="FN54" s="177"/>
      <c r="FO54" s="177"/>
      <c r="FP54" s="177"/>
      <c r="FQ54" s="177"/>
      <c r="FR54" s="177"/>
      <c r="FS54" s="177"/>
      <c r="FT54" s="177"/>
      <c r="FU54" s="177"/>
      <c r="FV54" s="177"/>
      <c r="FW54" s="177"/>
      <c r="FX54" s="177"/>
      <c r="FY54" s="177"/>
      <c r="FZ54" s="177"/>
      <c r="GA54" s="177"/>
      <c r="GB54" s="177"/>
      <c r="GC54" s="177"/>
      <c r="GD54" s="177"/>
      <c r="GE54" s="178"/>
      <c r="GF54" s="178"/>
      <c r="GG54" s="178"/>
      <c r="GH54" s="178"/>
      <c r="GI54" s="178"/>
      <c r="GJ54" s="178"/>
      <c r="GK54" s="178"/>
      <c r="GL54" s="178"/>
      <c r="GM54" s="178"/>
      <c r="GN54" s="178"/>
    </row>
    <row r="55" spans="1:196" ht="36" customHeight="1" x14ac:dyDescent="0.3">
      <c r="A55" s="202"/>
      <c r="B55" s="392" t="s">
        <v>26</v>
      </c>
      <c r="C55" s="204" t="s">
        <v>281</v>
      </c>
      <c r="D55" s="361" t="s">
        <v>58</v>
      </c>
      <c r="E55" s="393" t="s">
        <v>282</v>
      </c>
      <c r="F55" s="311">
        <v>2395</v>
      </c>
      <c r="G55" s="218">
        <v>1827.3</v>
      </c>
      <c r="H55" s="312">
        <v>1517.1</v>
      </c>
      <c r="I55" s="209">
        <f t="shared" si="5"/>
        <v>3.0318575868284172E-3</v>
      </c>
      <c r="J55" s="207">
        <f t="shared" si="45"/>
        <v>-310.20000000000005</v>
      </c>
      <c r="K55" s="283">
        <f t="shared" si="1"/>
        <v>0.83024133968149727</v>
      </c>
      <c r="L55" s="234"/>
      <c r="M55" s="248"/>
      <c r="N55" s="248"/>
      <c r="O55" s="249"/>
      <c r="P55" s="207">
        <f t="shared" ref="P55:P58" si="77">O55-N55</f>
        <v>0</v>
      </c>
      <c r="Q55" s="208"/>
      <c r="R55" s="234">
        <f t="shared" si="17"/>
        <v>2395</v>
      </c>
      <c r="S55" s="248">
        <f t="shared" si="18"/>
        <v>2395</v>
      </c>
      <c r="T55" s="207">
        <f t="shared" si="19"/>
        <v>1827.3</v>
      </c>
      <c r="U55" s="249">
        <f t="shared" si="20"/>
        <v>1517.1</v>
      </c>
      <c r="V55" s="207">
        <f t="shared" si="14"/>
        <v>-310.20000000000005</v>
      </c>
      <c r="W55" s="208">
        <f t="shared" si="15"/>
        <v>0.83024133968149727</v>
      </c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</row>
    <row r="56" spans="1:196" s="175" customFormat="1" ht="91.2" customHeight="1" x14ac:dyDescent="0.3">
      <c r="A56" s="202"/>
      <c r="B56" s="220"/>
      <c r="C56" s="204" t="s">
        <v>321</v>
      </c>
      <c r="D56" s="204" t="s">
        <v>58</v>
      </c>
      <c r="E56" s="369" t="s">
        <v>323</v>
      </c>
      <c r="F56" s="311">
        <v>378.9</v>
      </c>
      <c r="G56" s="218">
        <v>378.9</v>
      </c>
      <c r="H56" s="312">
        <v>120.9</v>
      </c>
      <c r="I56" s="206">
        <f t="shared" si="5"/>
        <v>2.4161332954159627E-4</v>
      </c>
      <c r="J56" s="207">
        <f t="shared" si="45"/>
        <v>-258</v>
      </c>
      <c r="K56" s="208">
        <f t="shared" si="1"/>
        <v>0.31908155186064929</v>
      </c>
      <c r="L56" s="234">
        <v>380.2</v>
      </c>
      <c r="M56" s="207">
        <v>380.1</v>
      </c>
      <c r="N56" s="207">
        <v>380.1</v>
      </c>
      <c r="O56" s="249">
        <v>27.2</v>
      </c>
      <c r="P56" s="207">
        <f t="shared" si="77"/>
        <v>-352.90000000000003</v>
      </c>
      <c r="Q56" s="283">
        <f t="shared" si="40"/>
        <v>7.1560115759010778E-2</v>
      </c>
      <c r="R56" s="234">
        <f t="shared" si="17"/>
        <v>759.09999999999991</v>
      </c>
      <c r="S56" s="207">
        <f t="shared" si="18"/>
        <v>759</v>
      </c>
      <c r="T56" s="207">
        <f t="shared" si="19"/>
        <v>759</v>
      </c>
      <c r="U56" s="249">
        <f t="shared" si="20"/>
        <v>148.1</v>
      </c>
      <c r="V56" s="207">
        <f t="shared" si="14"/>
        <v>-610.9</v>
      </c>
      <c r="W56" s="208">
        <f t="shared" si="15"/>
        <v>0.19512516469038207</v>
      </c>
      <c r="X56" s="172"/>
      <c r="Y56" s="172"/>
      <c r="Z56" s="172"/>
      <c r="AA56" s="172"/>
      <c r="AB56" s="172"/>
      <c r="AC56" s="172"/>
      <c r="AD56" s="172"/>
      <c r="AE56" s="172"/>
      <c r="AF56" s="172"/>
      <c r="AG56" s="172"/>
      <c r="AH56" s="172"/>
      <c r="AI56" s="172"/>
      <c r="AJ56" s="172"/>
      <c r="AK56" s="172"/>
      <c r="AL56" s="172"/>
      <c r="AM56" s="172"/>
      <c r="AN56" s="172"/>
      <c r="AO56" s="172"/>
      <c r="AP56" s="172"/>
      <c r="AQ56" s="172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Q56" s="173"/>
      <c r="BR56" s="173"/>
      <c r="BS56" s="173"/>
      <c r="BT56" s="173"/>
      <c r="BU56" s="173"/>
      <c r="BV56" s="173"/>
      <c r="BW56" s="173"/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R56" s="173"/>
      <c r="ES56" s="173"/>
      <c r="ET56" s="173"/>
      <c r="EU56" s="173"/>
      <c r="EV56" s="173"/>
      <c r="EW56" s="173"/>
      <c r="EX56" s="173"/>
      <c r="EY56" s="173"/>
      <c r="EZ56" s="173"/>
      <c r="FA56" s="173"/>
      <c r="FB56" s="173"/>
      <c r="FC56" s="173"/>
      <c r="FD56" s="173"/>
      <c r="FE56" s="173"/>
      <c r="FF56" s="173"/>
      <c r="FG56" s="173"/>
      <c r="FH56" s="173"/>
      <c r="FI56" s="173"/>
      <c r="FJ56" s="173"/>
      <c r="FK56" s="173"/>
      <c r="FL56" s="173"/>
      <c r="FM56" s="173"/>
      <c r="FN56" s="173"/>
      <c r="FO56" s="173"/>
      <c r="FP56" s="173"/>
      <c r="FQ56" s="173"/>
      <c r="FR56" s="173"/>
      <c r="FS56" s="173"/>
      <c r="FT56" s="173"/>
      <c r="FU56" s="173"/>
      <c r="FV56" s="173"/>
      <c r="FW56" s="173"/>
      <c r="FX56" s="173"/>
      <c r="FY56" s="173"/>
      <c r="FZ56" s="173"/>
      <c r="GA56" s="173"/>
      <c r="GB56" s="173"/>
      <c r="GC56" s="173"/>
      <c r="GD56" s="173"/>
      <c r="GE56" s="174"/>
      <c r="GF56" s="174"/>
      <c r="GG56" s="174"/>
      <c r="GH56" s="174"/>
      <c r="GI56" s="174"/>
      <c r="GJ56" s="174"/>
      <c r="GK56" s="174"/>
      <c r="GL56" s="174"/>
      <c r="GM56" s="174"/>
      <c r="GN56" s="174"/>
    </row>
    <row r="57" spans="1:196" s="179" customFormat="1" ht="91.8" customHeight="1" x14ac:dyDescent="0.35">
      <c r="A57" s="390"/>
      <c r="B57" s="383"/>
      <c r="C57" s="394" t="s">
        <v>322</v>
      </c>
      <c r="D57" s="394" t="s">
        <v>58</v>
      </c>
      <c r="E57" s="391" t="s">
        <v>327</v>
      </c>
      <c r="F57" s="494">
        <v>1422</v>
      </c>
      <c r="G57" s="495">
        <v>1422</v>
      </c>
      <c r="H57" s="291">
        <v>217.6</v>
      </c>
      <c r="I57" s="328">
        <f t="shared" si="5"/>
        <v>4.3486402405501523E-4</v>
      </c>
      <c r="J57" s="262">
        <f t="shared" si="45"/>
        <v>-1204.4000000000001</v>
      </c>
      <c r="K57" s="263">
        <f t="shared" si="1"/>
        <v>0.15302390998593529</v>
      </c>
      <c r="L57" s="267">
        <v>284.89999999999998</v>
      </c>
      <c r="M57" s="262">
        <v>284.89999999999998</v>
      </c>
      <c r="N57" s="262">
        <v>284.89999999999998</v>
      </c>
      <c r="O57" s="252">
        <v>20.3</v>
      </c>
      <c r="P57" s="262">
        <f t="shared" si="77"/>
        <v>-264.59999999999997</v>
      </c>
      <c r="Q57" s="263">
        <f t="shared" si="40"/>
        <v>7.125307125307126E-2</v>
      </c>
      <c r="R57" s="267">
        <f t="shared" si="17"/>
        <v>1706.9</v>
      </c>
      <c r="S57" s="262">
        <f t="shared" si="18"/>
        <v>1706.9</v>
      </c>
      <c r="T57" s="262">
        <f t="shared" si="19"/>
        <v>1706.9</v>
      </c>
      <c r="U57" s="252">
        <f t="shared" si="20"/>
        <v>237.9</v>
      </c>
      <c r="V57" s="262">
        <f t="shared" si="14"/>
        <v>-1469</v>
      </c>
      <c r="W57" s="263">
        <f t="shared" si="15"/>
        <v>0.13937547600913938</v>
      </c>
      <c r="X57" s="176"/>
      <c r="Y57" s="176"/>
      <c r="Z57" s="176"/>
      <c r="AA57" s="176"/>
      <c r="AB57" s="176"/>
      <c r="AC57" s="176"/>
      <c r="AD57" s="176"/>
      <c r="AE57" s="176"/>
      <c r="AF57" s="176"/>
      <c r="AG57" s="176"/>
      <c r="AH57" s="176"/>
      <c r="AI57" s="176"/>
      <c r="AJ57" s="176"/>
      <c r="AK57" s="176"/>
      <c r="AL57" s="176"/>
      <c r="AM57" s="176"/>
      <c r="AN57" s="176"/>
      <c r="AO57" s="176"/>
      <c r="AP57" s="176"/>
      <c r="AQ57" s="176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7"/>
      <c r="BP57" s="177"/>
      <c r="BQ57" s="177"/>
      <c r="BR57" s="177"/>
      <c r="BS57" s="177"/>
      <c r="BT57" s="177"/>
      <c r="BU57" s="177"/>
      <c r="BV57" s="177"/>
      <c r="BW57" s="177"/>
      <c r="BX57" s="177"/>
      <c r="BY57" s="177"/>
      <c r="BZ57" s="177"/>
      <c r="CA57" s="177"/>
      <c r="CB57" s="177"/>
      <c r="CC57" s="177"/>
      <c r="CD57" s="177"/>
      <c r="CE57" s="177"/>
      <c r="CF57" s="177"/>
      <c r="CG57" s="177"/>
      <c r="CH57" s="177"/>
      <c r="CI57" s="177"/>
      <c r="CJ57" s="177"/>
      <c r="CK57" s="177"/>
      <c r="CL57" s="177"/>
      <c r="CM57" s="177"/>
      <c r="CN57" s="177"/>
      <c r="CO57" s="177"/>
      <c r="CP57" s="177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7"/>
      <c r="DE57" s="177"/>
      <c r="DF57" s="177"/>
      <c r="DG57" s="177"/>
      <c r="DH57" s="177"/>
      <c r="DI57" s="177"/>
      <c r="DJ57" s="177"/>
      <c r="DK57" s="177"/>
      <c r="DL57" s="177"/>
      <c r="DM57" s="177"/>
      <c r="DN57" s="177"/>
      <c r="DO57" s="177"/>
      <c r="DP57" s="177"/>
      <c r="DQ57" s="177"/>
      <c r="DR57" s="177"/>
      <c r="DS57" s="177"/>
      <c r="DT57" s="177"/>
      <c r="DU57" s="177"/>
      <c r="DV57" s="177"/>
      <c r="DW57" s="177"/>
      <c r="DX57" s="177"/>
      <c r="DY57" s="177"/>
      <c r="DZ57" s="177"/>
      <c r="EA57" s="177"/>
      <c r="EB57" s="177"/>
      <c r="EC57" s="177"/>
      <c r="ED57" s="177"/>
      <c r="EE57" s="177"/>
      <c r="EF57" s="177"/>
      <c r="EG57" s="177"/>
      <c r="EH57" s="177"/>
      <c r="EI57" s="177"/>
      <c r="EJ57" s="177"/>
      <c r="EK57" s="177"/>
      <c r="EL57" s="177"/>
      <c r="EM57" s="177"/>
      <c r="EN57" s="177"/>
      <c r="EO57" s="177"/>
      <c r="EP57" s="177"/>
      <c r="EQ57" s="177"/>
      <c r="ER57" s="177"/>
      <c r="ES57" s="177"/>
      <c r="ET57" s="177"/>
      <c r="EU57" s="177"/>
      <c r="EV57" s="177"/>
      <c r="EW57" s="177"/>
      <c r="EX57" s="177"/>
      <c r="EY57" s="177"/>
      <c r="EZ57" s="177"/>
      <c r="FA57" s="177"/>
      <c r="FB57" s="177"/>
      <c r="FC57" s="177"/>
      <c r="FD57" s="177"/>
      <c r="FE57" s="177"/>
      <c r="FF57" s="177"/>
      <c r="FG57" s="177"/>
      <c r="FH57" s="177"/>
      <c r="FI57" s="177"/>
      <c r="FJ57" s="177"/>
      <c r="FK57" s="177"/>
      <c r="FL57" s="177"/>
      <c r="FM57" s="177"/>
      <c r="FN57" s="177"/>
      <c r="FO57" s="177"/>
      <c r="FP57" s="177"/>
      <c r="FQ57" s="177"/>
      <c r="FR57" s="177"/>
      <c r="FS57" s="177"/>
      <c r="FT57" s="177"/>
      <c r="FU57" s="177"/>
      <c r="FV57" s="177"/>
      <c r="FW57" s="177"/>
      <c r="FX57" s="177"/>
      <c r="FY57" s="177"/>
      <c r="FZ57" s="177"/>
      <c r="GA57" s="177"/>
      <c r="GB57" s="177"/>
      <c r="GC57" s="177"/>
      <c r="GD57" s="177"/>
      <c r="GE57" s="178"/>
      <c r="GF57" s="178"/>
      <c r="GG57" s="178"/>
      <c r="GH57" s="178"/>
      <c r="GI57" s="178"/>
      <c r="GJ57" s="178"/>
      <c r="GK57" s="178"/>
      <c r="GL57" s="178"/>
      <c r="GM57" s="178"/>
      <c r="GN57" s="178"/>
    </row>
    <row r="58" spans="1:196" s="179" customFormat="1" ht="71.25" customHeight="1" x14ac:dyDescent="0.35">
      <c r="A58" s="390"/>
      <c r="B58" s="383"/>
      <c r="C58" s="394" t="s">
        <v>290</v>
      </c>
      <c r="D58" s="394" t="s">
        <v>58</v>
      </c>
      <c r="E58" s="391" t="s">
        <v>318</v>
      </c>
      <c r="F58" s="494">
        <v>287.60000000000002</v>
      </c>
      <c r="G58" s="495">
        <v>287.60000000000002</v>
      </c>
      <c r="H58" s="291">
        <v>278.2</v>
      </c>
      <c r="I58" s="325">
        <f t="shared" si="5"/>
        <v>5.5597045722474833E-4</v>
      </c>
      <c r="J58" s="262">
        <f t="shared" si="45"/>
        <v>-9.4000000000000341</v>
      </c>
      <c r="K58" s="263">
        <f t="shared" si="1"/>
        <v>0.96731571627260071</v>
      </c>
      <c r="L58" s="491"/>
      <c r="M58" s="487"/>
      <c r="N58" s="487"/>
      <c r="O58" s="443"/>
      <c r="P58" s="262">
        <f t="shared" si="77"/>
        <v>0</v>
      </c>
      <c r="Q58" s="263"/>
      <c r="R58" s="267">
        <f t="shared" si="17"/>
        <v>287.60000000000002</v>
      </c>
      <c r="S58" s="262">
        <f t="shared" si="18"/>
        <v>287.60000000000002</v>
      </c>
      <c r="T58" s="262">
        <f t="shared" si="19"/>
        <v>287.60000000000002</v>
      </c>
      <c r="U58" s="252">
        <f t="shared" si="20"/>
        <v>278.2</v>
      </c>
      <c r="V58" s="262">
        <f t="shared" si="14"/>
        <v>-9.4000000000000341</v>
      </c>
      <c r="W58" s="263">
        <f t="shared" si="15"/>
        <v>0.96731571627260071</v>
      </c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7"/>
      <c r="BP58" s="177"/>
      <c r="BQ58" s="177"/>
      <c r="BR58" s="177"/>
      <c r="BS58" s="177"/>
      <c r="BT58" s="177"/>
      <c r="BU58" s="177"/>
      <c r="BV58" s="177"/>
      <c r="BW58" s="177"/>
      <c r="BX58" s="177"/>
      <c r="BY58" s="177"/>
      <c r="BZ58" s="177"/>
      <c r="CA58" s="177"/>
      <c r="CB58" s="177"/>
      <c r="CC58" s="177"/>
      <c r="CD58" s="177"/>
      <c r="CE58" s="177"/>
      <c r="CF58" s="177"/>
      <c r="CG58" s="177"/>
      <c r="CH58" s="177"/>
      <c r="CI58" s="177"/>
      <c r="CJ58" s="177"/>
      <c r="CK58" s="177"/>
      <c r="CL58" s="177"/>
      <c r="CM58" s="177"/>
      <c r="CN58" s="177"/>
      <c r="CO58" s="177"/>
      <c r="CP58" s="177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7"/>
      <c r="DI58" s="177"/>
      <c r="DJ58" s="177"/>
      <c r="DK58" s="177"/>
      <c r="DL58" s="177"/>
      <c r="DM58" s="177"/>
      <c r="DN58" s="177"/>
      <c r="DO58" s="177"/>
      <c r="DP58" s="177"/>
      <c r="DQ58" s="177"/>
      <c r="DR58" s="177"/>
      <c r="DS58" s="177"/>
      <c r="DT58" s="177"/>
      <c r="DU58" s="177"/>
      <c r="DV58" s="177"/>
      <c r="DW58" s="177"/>
      <c r="DX58" s="177"/>
      <c r="DY58" s="177"/>
      <c r="DZ58" s="177"/>
      <c r="EA58" s="177"/>
      <c r="EB58" s="177"/>
      <c r="EC58" s="177"/>
      <c r="ED58" s="177"/>
      <c r="EE58" s="177"/>
      <c r="EF58" s="177"/>
      <c r="EG58" s="177"/>
      <c r="EH58" s="177"/>
      <c r="EI58" s="177"/>
      <c r="EJ58" s="177"/>
      <c r="EK58" s="177"/>
      <c r="EL58" s="177"/>
      <c r="EM58" s="177"/>
      <c r="EN58" s="177"/>
      <c r="EO58" s="177"/>
      <c r="EP58" s="177"/>
      <c r="EQ58" s="177"/>
      <c r="ER58" s="177"/>
      <c r="ES58" s="177"/>
      <c r="ET58" s="177"/>
      <c r="EU58" s="177"/>
      <c r="EV58" s="177"/>
      <c r="EW58" s="177"/>
      <c r="EX58" s="177"/>
      <c r="EY58" s="177"/>
      <c r="EZ58" s="177"/>
      <c r="FA58" s="177"/>
      <c r="FB58" s="177"/>
      <c r="FC58" s="177"/>
      <c r="FD58" s="177"/>
      <c r="FE58" s="177"/>
      <c r="FF58" s="177"/>
      <c r="FG58" s="177"/>
      <c r="FH58" s="177"/>
      <c r="FI58" s="177"/>
      <c r="FJ58" s="177"/>
      <c r="FK58" s="177"/>
      <c r="FL58" s="177"/>
      <c r="FM58" s="177"/>
      <c r="FN58" s="177"/>
      <c r="FO58" s="177"/>
      <c r="FP58" s="177"/>
      <c r="FQ58" s="177"/>
      <c r="FR58" s="177"/>
      <c r="FS58" s="177"/>
      <c r="FT58" s="177"/>
      <c r="FU58" s="177"/>
      <c r="FV58" s="177"/>
      <c r="FW58" s="177"/>
      <c r="FX58" s="177"/>
      <c r="FY58" s="177"/>
      <c r="FZ58" s="177"/>
      <c r="GA58" s="177"/>
      <c r="GB58" s="177"/>
      <c r="GC58" s="177"/>
      <c r="GD58" s="177"/>
      <c r="GE58" s="178"/>
      <c r="GF58" s="178"/>
      <c r="GG58" s="178"/>
      <c r="GH58" s="178"/>
      <c r="GI58" s="178"/>
      <c r="GJ58" s="178"/>
      <c r="GK58" s="178"/>
      <c r="GL58" s="178"/>
      <c r="GM58" s="178"/>
      <c r="GN58" s="178"/>
    </row>
    <row r="59" spans="1:196" s="179" customFormat="1" ht="87" customHeight="1" x14ac:dyDescent="0.35">
      <c r="A59" s="390"/>
      <c r="B59" s="383"/>
      <c r="C59" s="394" t="s">
        <v>303</v>
      </c>
      <c r="D59" s="394" t="s">
        <v>58</v>
      </c>
      <c r="E59" s="391" t="s">
        <v>319</v>
      </c>
      <c r="F59" s="494">
        <v>500</v>
      </c>
      <c r="G59" s="495">
        <v>340</v>
      </c>
      <c r="H59" s="291">
        <v>170.5</v>
      </c>
      <c r="I59" s="328">
        <f t="shared" ref="I59" si="78">H59/$H$6</f>
        <v>3.407367467894306E-4</v>
      </c>
      <c r="J59" s="262">
        <f t="shared" ref="J59" si="79">H59-G59</f>
        <v>-169.5</v>
      </c>
      <c r="K59" s="263">
        <f t="shared" ref="K59" si="80">H59/G59</f>
        <v>0.50147058823529411</v>
      </c>
      <c r="L59" s="267">
        <v>55.2</v>
      </c>
      <c r="M59" s="262">
        <v>55.2</v>
      </c>
      <c r="N59" s="262">
        <v>55.2</v>
      </c>
      <c r="O59" s="443"/>
      <c r="P59" s="262">
        <f t="shared" ref="P59" si="81">O59-N59</f>
        <v>-55.2</v>
      </c>
      <c r="Q59" s="263">
        <f t="shared" si="40"/>
        <v>0</v>
      </c>
      <c r="R59" s="267">
        <f t="shared" ref="R59" si="82">SUM(F59,L59)</f>
        <v>555.20000000000005</v>
      </c>
      <c r="S59" s="262">
        <f t="shared" ref="S59" si="83">SUM(F59,M59)</f>
        <v>555.20000000000005</v>
      </c>
      <c r="T59" s="262">
        <f t="shared" ref="T59" si="84">SUM(G59,N59)</f>
        <v>395.2</v>
      </c>
      <c r="U59" s="252">
        <f t="shared" ref="U59" si="85">SUM(H59,O59)</f>
        <v>170.5</v>
      </c>
      <c r="V59" s="262">
        <f t="shared" ref="V59" si="86">U59-T59</f>
        <v>-224.7</v>
      </c>
      <c r="W59" s="263">
        <f t="shared" ref="W59" si="87">U59/T59</f>
        <v>0.43142712550607287</v>
      </c>
      <c r="X59" s="176"/>
      <c r="Y59" s="176"/>
      <c r="Z59" s="176"/>
      <c r="AA59" s="176"/>
      <c r="AB59" s="176"/>
      <c r="AC59" s="176"/>
      <c r="AD59" s="176"/>
      <c r="AE59" s="176"/>
      <c r="AF59" s="176"/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  <c r="BI59" s="177"/>
      <c r="BJ59" s="177"/>
      <c r="BK59" s="177"/>
      <c r="BL59" s="177"/>
      <c r="BM59" s="177"/>
      <c r="BN59" s="177"/>
      <c r="BO59" s="177"/>
      <c r="BP59" s="177"/>
      <c r="BQ59" s="177"/>
      <c r="BR59" s="177"/>
      <c r="BS59" s="177"/>
      <c r="BT59" s="177"/>
      <c r="BU59" s="177"/>
      <c r="BV59" s="177"/>
      <c r="BW59" s="177"/>
      <c r="BX59" s="177"/>
      <c r="BY59" s="177"/>
      <c r="BZ59" s="177"/>
      <c r="CA59" s="177"/>
      <c r="CB59" s="177"/>
      <c r="CC59" s="177"/>
      <c r="CD59" s="177"/>
      <c r="CE59" s="177"/>
      <c r="CF59" s="177"/>
      <c r="CG59" s="177"/>
      <c r="CH59" s="177"/>
      <c r="CI59" s="177"/>
      <c r="CJ59" s="177"/>
      <c r="CK59" s="177"/>
      <c r="CL59" s="177"/>
      <c r="CM59" s="177"/>
      <c r="CN59" s="177"/>
      <c r="CO59" s="177"/>
      <c r="CP59" s="177"/>
      <c r="CQ59" s="177"/>
      <c r="CR59" s="177"/>
      <c r="CS59" s="177"/>
      <c r="CT59" s="177"/>
      <c r="CU59" s="177"/>
      <c r="CV59" s="177"/>
      <c r="CW59" s="177"/>
      <c r="CX59" s="177"/>
      <c r="CY59" s="177"/>
      <c r="CZ59" s="177"/>
      <c r="DA59" s="177"/>
      <c r="DB59" s="177"/>
      <c r="DC59" s="177"/>
      <c r="DD59" s="177"/>
      <c r="DE59" s="177"/>
      <c r="DF59" s="177"/>
      <c r="DG59" s="177"/>
      <c r="DH59" s="177"/>
      <c r="DI59" s="177"/>
      <c r="DJ59" s="177"/>
      <c r="DK59" s="177"/>
      <c r="DL59" s="177"/>
      <c r="DM59" s="177"/>
      <c r="DN59" s="177"/>
      <c r="DO59" s="177"/>
      <c r="DP59" s="177"/>
      <c r="DQ59" s="177"/>
      <c r="DR59" s="177"/>
      <c r="DS59" s="177"/>
      <c r="DT59" s="177"/>
      <c r="DU59" s="177"/>
      <c r="DV59" s="177"/>
      <c r="DW59" s="177"/>
      <c r="DX59" s="177"/>
      <c r="DY59" s="177"/>
      <c r="DZ59" s="177"/>
      <c r="EA59" s="177"/>
      <c r="EB59" s="177"/>
      <c r="EC59" s="177"/>
      <c r="ED59" s="177"/>
      <c r="EE59" s="177"/>
      <c r="EF59" s="177"/>
      <c r="EG59" s="177"/>
      <c r="EH59" s="177"/>
      <c r="EI59" s="177"/>
      <c r="EJ59" s="177"/>
      <c r="EK59" s="177"/>
      <c r="EL59" s="177"/>
      <c r="EM59" s="177"/>
      <c r="EN59" s="177"/>
      <c r="EO59" s="177"/>
      <c r="EP59" s="177"/>
      <c r="EQ59" s="177"/>
      <c r="ER59" s="177"/>
      <c r="ES59" s="177"/>
      <c r="ET59" s="177"/>
      <c r="EU59" s="177"/>
      <c r="EV59" s="177"/>
      <c r="EW59" s="177"/>
      <c r="EX59" s="177"/>
      <c r="EY59" s="177"/>
      <c r="EZ59" s="177"/>
      <c r="FA59" s="177"/>
      <c r="FB59" s="177"/>
      <c r="FC59" s="177"/>
      <c r="FD59" s="177"/>
      <c r="FE59" s="177"/>
      <c r="FF59" s="177"/>
      <c r="FG59" s="177"/>
      <c r="FH59" s="177"/>
      <c r="FI59" s="177"/>
      <c r="FJ59" s="177"/>
      <c r="FK59" s="177"/>
      <c r="FL59" s="177"/>
      <c r="FM59" s="177"/>
      <c r="FN59" s="177"/>
      <c r="FO59" s="177"/>
      <c r="FP59" s="177"/>
      <c r="FQ59" s="177"/>
      <c r="FR59" s="177"/>
      <c r="FS59" s="177"/>
      <c r="FT59" s="177"/>
      <c r="FU59" s="177"/>
      <c r="FV59" s="177"/>
      <c r="FW59" s="177"/>
      <c r="FX59" s="177"/>
      <c r="FY59" s="177"/>
      <c r="FZ59" s="177"/>
      <c r="GA59" s="177"/>
      <c r="GB59" s="177"/>
      <c r="GC59" s="177"/>
      <c r="GD59" s="177"/>
      <c r="GE59" s="178"/>
      <c r="GF59" s="178"/>
      <c r="GG59" s="178"/>
      <c r="GH59" s="178"/>
      <c r="GI59" s="178"/>
      <c r="GJ59" s="178"/>
      <c r="GK59" s="178"/>
      <c r="GL59" s="178"/>
      <c r="GM59" s="178"/>
      <c r="GN59" s="178"/>
    </row>
    <row r="60" spans="1:196" s="4" customFormat="1" ht="27" customHeight="1" x14ac:dyDescent="0.3">
      <c r="A60" s="197">
        <v>3</v>
      </c>
      <c r="B60" s="395" t="s">
        <v>41</v>
      </c>
      <c r="C60" s="395" t="s">
        <v>110</v>
      </c>
      <c r="D60" s="395"/>
      <c r="E60" s="371" t="s">
        <v>42</v>
      </c>
      <c r="F60" s="310">
        <f>F61+F63+F64+F65+F68+F71</f>
        <v>29385.1</v>
      </c>
      <c r="G60" s="199">
        <f>G61+G63+G64+G65+G68+G71</f>
        <v>26197.7</v>
      </c>
      <c r="H60" s="244">
        <f>H61+H63+H64+H65+H68+H71</f>
        <v>22326.899999999994</v>
      </c>
      <c r="I60" s="200">
        <f t="shared" si="5"/>
        <v>4.4619327107876458E-2</v>
      </c>
      <c r="J60" s="199">
        <f t="shared" si="45"/>
        <v>-3870.8000000000065</v>
      </c>
      <c r="K60" s="281">
        <f t="shared" si="1"/>
        <v>0.85224657126388936</v>
      </c>
      <c r="L60" s="233">
        <f>L61+L63+L64+L65+L68+L71</f>
        <v>158</v>
      </c>
      <c r="M60" s="199">
        <f>M61+M63+M64+M65+M68+M71</f>
        <v>158</v>
      </c>
      <c r="N60" s="199">
        <f>N61+N63+N64+N65+N68+N71</f>
        <v>158</v>
      </c>
      <c r="O60" s="244">
        <f>O61+O63+O64+O65+O68+O71</f>
        <v>149.19999999999999</v>
      </c>
      <c r="P60" s="199">
        <f t="shared" si="9"/>
        <v>-8.8000000000000114</v>
      </c>
      <c r="Q60" s="283">
        <f t="shared" si="40"/>
        <v>0.94430379746835436</v>
      </c>
      <c r="R60" s="233">
        <f>R61+R63+R64+R65+R68+R71</f>
        <v>29543.1</v>
      </c>
      <c r="S60" s="199">
        <f t="shared" ref="S60:U60" si="88">S61+S63+S64+S65+S68+S71</f>
        <v>29543.1</v>
      </c>
      <c r="T60" s="199">
        <f t="shared" si="88"/>
        <v>26355.7</v>
      </c>
      <c r="U60" s="244">
        <f t="shared" si="88"/>
        <v>22476.099999999995</v>
      </c>
      <c r="V60" s="199">
        <f t="shared" si="14"/>
        <v>-3879.6000000000058</v>
      </c>
      <c r="W60" s="201">
        <f t="shared" si="15"/>
        <v>0.85279844587698272</v>
      </c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4"/>
      <c r="GF60" s="54"/>
      <c r="GG60" s="54"/>
      <c r="GH60" s="54"/>
      <c r="GI60" s="54"/>
      <c r="GJ60" s="54"/>
      <c r="GK60" s="54"/>
      <c r="GL60" s="54"/>
      <c r="GM60" s="54"/>
      <c r="GN60" s="54"/>
    </row>
    <row r="61" spans="1:196" ht="37.200000000000003" customHeight="1" x14ac:dyDescent="0.3">
      <c r="A61" s="202"/>
      <c r="B61" s="360" t="s">
        <v>43</v>
      </c>
      <c r="C61" s="204" t="s">
        <v>262</v>
      </c>
      <c r="D61" s="204" t="s">
        <v>269</v>
      </c>
      <c r="E61" s="367" t="s">
        <v>263</v>
      </c>
      <c r="F61" s="308">
        <v>21708.5</v>
      </c>
      <c r="G61" s="207">
        <v>19954.099999999999</v>
      </c>
      <c r="H61" s="249">
        <v>17569.599999999999</v>
      </c>
      <c r="I61" s="209">
        <f t="shared" si="5"/>
        <v>3.5112072412853843E-2</v>
      </c>
      <c r="J61" s="207">
        <f t="shared" si="45"/>
        <v>-2384.5</v>
      </c>
      <c r="K61" s="283">
        <f t="shared" si="1"/>
        <v>0.88050074921945864</v>
      </c>
      <c r="L61" s="234">
        <v>158</v>
      </c>
      <c r="M61" s="207">
        <v>158</v>
      </c>
      <c r="N61" s="207">
        <v>158</v>
      </c>
      <c r="O61" s="249">
        <v>149.19999999999999</v>
      </c>
      <c r="P61" s="207">
        <f t="shared" si="9"/>
        <v>-8.8000000000000114</v>
      </c>
      <c r="Q61" s="283">
        <f t="shared" si="40"/>
        <v>0.94430379746835436</v>
      </c>
      <c r="R61" s="234">
        <f t="shared" si="17"/>
        <v>21866.5</v>
      </c>
      <c r="S61" s="248">
        <f t="shared" si="18"/>
        <v>21866.5</v>
      </c>
      <c r="T61" s="207">
        <f t="shared" si="19"/>
        <v>20112.099999999999</v>
      </c>
      <c r="U61" s="249">
        <f t="shared" si="20"/>
        <v>17718.8</v>
      </c>
      <c r="V61" s="207">
        <f t="shared" si="14"/>
        <v>-2393.2999999999993</v>
      </c>
      <c r="W61" s="208">
        <f t="shared" si="15"/>
        <v>0.88100198388035067</v>
      </c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</row>
    <row r="62" spans="1:196" s="101" customFormat="1" ht="68.400000000000006" hidden="1" customHeight="1" x14ac:dyDescent="0.35">
      <c r="A62" s="363"/>
      <c r="B62" s="364"/>
      <c r="C62" s="211"/>
      <c r="D62" s="365"/>
      <c r="E62" s="396" t="s">
        <v>257</v>
      </c>
      <c r="F62" s="321"/>
      <c r="G62" s="251"/>
      <c r="H62" s="252"/>
      <c r="I62" s="307">
        <f t="shared" si="5"/>
        <v>0</v>
      </c>
      <c r="J62" s="251">
        <f t="shared" si="45"/>
        <v>0</v>
      </c>
      <c r="K62" s="253" t="e">
        <f t="shared" si="1"/>
        <v>#DIV/0!</v>
      </c>
      <c r="L62" s="250"/>
      <c r="M62" s="251"/>
      <c r="N62" s="251"/>
      <c r="O62" s="252"/>
      <c r="P62" s="271">
        <f t="shared" si="9"/>
        <v>0</v>
      </c>
      <c r="Q62" s="268" t="e">
        <f t="shared" si="40"/>
        <v>#DIV/0!</v>
      </c>
      <c r="R62" s="250">
        <f t="shared" si="17"/>
        <v>0</v>
      </c>
      <c r="S62" s="251">
        <f t="shared" si="18"/>
        <v>0</v>
      </c>
      <c r="T62" s="251">
        <f t="shared" si="19"/>
        <v>0</v>
      </c>
      <c r="U62" s="252">
        <f t="shared" si="20"/>
        <v>0</v>
      </c>
      <c r="V62" s="251">
        <f t="shared" si="14"/>
        <v>0</v>
      </c>
      <c r="W62" s="253" t="e">
        <f t="shared" si="15"/>
        <v>#DIV/0!</v>
      </c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9"/>
      <c r="BN62" s="99"/>
      <c r="BO62" s="99"/>
      <c r="BP62" s="99"/>
      <c r="BQ62" s="99"/>
      <c r="BR62" s="99"/>
      <c r="BS62" s="99"/>
      <c r="BT62" s="99"/>
      <c r="BU62" s="99"/>
      <c r="BV62" s="99"/>
      <c r="BW62" s="99"/>
      <c r="BX62" s="99"/>
      <c r="BY62" s="99"/>
      <c r="BZ62" s="99"/>
      <c r="CA62" s="99"/>
      <c r="CB62" s="99"/>
      <c r="CC62" s="99"/>
      <c r="CD62" s="99"/>
      <c r="CE62" s="99"/>
      <c r="CF62" s="99"/>
      <c r="CG62" s="99"/>
      <c r="CH62" s="99"/>
      <c r="CI62" s="99"/>
      <c r="CJ62" s="99"/>
      <c r="CK62" s="99"/>
      <c r="CL62" s="99"/>
      <c r="CM62" s="99"/>
      <c r="CN62" s="99"/>
      <c r="CO62" s="99"/>
      <c r="CP62" s="99"/>
      <c r="CQ62" s="99"/>
      <c r="CR62" s="99"/>
      <c r="CS62" s="99"/>
      <c r="CT62" s="99"/>
      <c r="CU62" s="99"/>
      <c r="CV62" s="99"/>
      <c r="CW62" s="99"/>
      <c r="CX62" s="99"/>
      <c r="CY62" s="99"/>
      <c r="CZ62" s="99"/>
      <c r="DA62" s="99"/>
      <c r="DB62" s="99"/>
      <c r="DC62" s="99"/>
      <c r="DD62" s="99"/>
      <c r="DE62" s="99"/>
      <c r="DF62" s="99"/>
      <c r="DG62" s="99"/>
      <c r="DH62" s="99"/>
      <c r="DI62" s="99"/>
      <c r="DJ62" s="99"/>
      <c r="DK62" s="99"/>
      <c r="DL62" s="99"/>
      <c r="DM62" s="99"/>
      <c r="DN62" s="99"/>
      <c r="DO62" s="99"/>
      <c r="DP62" s="99"/>
      <c r="DQ62" s="99"/>
      <c r="DR62" s="99"/>
      <c r="DS62" s="99"/>
      <c r="DT62" s="99"/>
      <c r="DU62" s="99"/>
      <c r="DV62" s="99"/>
      <c r="DW62" s="99"/>
      <c r="DX62" s="99"/>
      <c r="DY62" s="99"/>
      <c r="DZ62" s="99"/>
      <c r="EA62" s="99"/>
      <c r="EB62" s="99"/>
      <c r="EC62" s="99"/>
      <c r="ED62" s="99"/>
      <c r="EE62" s="99"/>
      <c r="EF62" s="99"/>
      <c r="EG62" s="99"/>
      <c r="EH62" s="99"/>
      <c r="EI62" s="99"/>
      <c r="EJ62" s="99"/>
      <c r="EK62" s="99"/>
      <c r="EL62" s="99"/>
      <c r="EM62" s="99"/>
      <c r="EN62" s="99"/>
      <c r="EO62" s="99"/>
      <c r="EP62" s="99"/>
      <c r="EQ62" s="99"/>
      <c r="ER62" s="99"/>
      <c r="ES62" s="99"/>
      <c r="ET62" s="99"/>
      <c r="EU62" s="99"/>
      <c r="EV62" s="99"/>
      <c r="EW62" s="99"/>
      <c r="EX62" s="99"/>
      <c r="EY62" s="99"/>
      <c r="EZ62" s="99"/>
      <c r="FA62" s="99"/>
      <c r="FB62" s="99"/>
      <c r="FC62" s="99"/>
      <c r="FD62" s="99"/>
      <c r="FE62" s="99"/>
      <c r="FF62" s="99"/>
      <c r="FG62" s="99"/>
      <c r="FH62" s="99"/>
      <c r="FI62" s="99"/>
      <c r="FJ62" s="99"/>
      <c r="FK62" s="99"/>
      <c r="FL62" s="99"/>
      <c r="FM62" s="99"/>
      <c r="FN62" s="99"/>
      <c r="FO62" s="99"/>
      <c r="FP62" s="99"/>
      <c r="FQ62" s="99"/>
      <c r="FR62" s="99"/>
      <c r="FS62" s="99"/>
      <c r="FT62" s="99"/>
      <c r="FU62" s="99"/>
      <c r="FV62" s="99"/>
      <c r="FW62" s="99"/>
      <c r="FX62" s="99"/>
      <c r="FY62" s="99"/>
      <c r="FZ62" s="99"/>
      <c r="GA62" s="99"/>
      <c r="GB62" s="99"/>
      <c r="GC62" s="99"/>
      <c r="GD62" s="99"/>
      <c r="GE62" s="100"/>
      <c r="GF62" s="100"/>
      <c r="GG62" s="100"/>
      <c r="GH62" s="100"/>
      <c r="GI62" s="100"/>
      <c r="GJ62" s="100"/>
      <c r="GK62" s="100"/>
      <c r="GL62" s="100"/>
      <c r="GM62" s="100"/>
      <c r="GN62" s="100"/>
    </row>
    <row r="63" spans="1:196" s="18" customFormat="1" ht="49.95" customHeight="1" x14ac:dyDescent="0.3">
      <c r="A63" s="374"/>
      <c r="B63" s="397" t="s">
        <v>45</v>
      </c>
      <c r="C63" s="203" t="s">
        <v>177</v>
      </c>
      <c r="D63" s="203" t="s">
        <v>178</v>
      </c>
      <c r="E63" s="398" t="s">
        <v>176</v>
      </c>
      <c r="F63" s="329">
        <v>370.3</v>
      </c>
      <c r="G63" s="248">
        <v>292.39999999999998</v>
      </c>
      <c r="H63" s="249">
        <v>161.6</v>
      </c>
      <c r="I63" s="206">
        <f t="shared" si="5"/>
        <v>3.2295048845262163E-4</v>
      </c>
      <c r="J63" s="207">
        <f t="shared" si="45"/>
        <v>-130.79999999999998</v>
      </c>
      <c r="K63" s="283">
        <f t="shared" si="1"/>
        <v>0.55266757865937077</v>
      </c>
      <c r="L63" s="254"/>
      <c r="M63" s="248"/>
      <c r="N63" s="248"/>
      <c r="O63" s="249"/>
      <c r="P63" s="207">
        <f t="shared" si="9"/>
        <v>0</v>
      </c>
      <c r="Q63" s="208"/>
      <c r="R63" s="254">
        <f t="shared" si="17"/>
        <v>370.3</v>
      </c>
      <c r="S63" s="248">
        <f t="shared" si="18"/>
        <v>370.3</v>
      </c>
      <c r="T63" s="248">
        <f t="shared" si="19"/>
        <v>292.39999999999998</v>
      </c>
      <c r="U63" s="249">
        <f t="shared" si="20"/>
        <v>161.6</v>
      </c>
      <c r="V63" s="207">
        <f t="shared" si="14"/>
        <v>-130.79999999999998</v>
      </c>
      <c r="W63" s="208">
        <f t="shared" si="15"/>
        <v>0.55266757865937077</v>
      </c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/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/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/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/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2"/>
      <c r="FK63" s="32"/>
      <c r="FL63" s="32"/>
      <c r="FM63" s="32"/>
      <c r="FN63" s="32"/>
      <c r="FO63" s="32"/>
      <c r="FP63" s="32"/>
      <c r="FQ63" s="32"/>
      <c r="FR63" s="32"/>
      <c r="FS63" s="32"/>
      <c r="FT63" s="32"/>
      <c r="FU63" s="32"/>
      <c r="FV63" s="32"/>
      <c r="FW63" s="32"/>
      <c r="FX63" s="32"/>
      <c r="FY63" s="32"/>
      <c r="FZ63" s="32"/>
      <c r="GA63" s="32"/>
      <c r="GB63" s="32"/>
      <c r="GC63" s="32"/>
      <c r="GD63" s="32"/>
      <c r="GE63" s="46"/>
      <c r="GF63" s="46"/>
      <c r="GG63" s="46"/>
      <c r="GH63" s="46"/>
      <c r="GI63" s="46"/>
      <c r="GJ63" s="46"/>
      <c r="GK63" s="46"/>
      <c r="GL63" s="46"/>
      <c r="GM63" s="46"/>
      <c r="GN63" s="46"/>
    </row>
    <row r="64" spans="1:196" s="18" customFormat="1" ht="33.75" customHeight="1" x14ac:dyDescent="0.3">
      <c r="A64" s="374"/>
      <c r="B64" s="397" t="s">
        <v>45</v>
      </c>
      <c r="C64" s="203" t="s">
        <v>131</v>
      </c>
      <c r="D64" s="397" t="s">
        <v>62</v>
      </c>
      <c r="E64" s="398" t="s">
        <v>49</v>
      </c>
      <c r="F64" s="329">
        <v>80</v>
      </c>
      <c r="G64" s="248">
        <v>80</v>
      </c>
      <c r="H64" s="249"/>
      <c r="I64" s="206">
        <f t="shared" si="5"/>
        <v>0</v>
      </c>
      <c r="J64" s="207">
        <f t="shared" si="45"/>
        <v>-80</v>
      </c>
      <c r="K64" s="283"/>
      <c r="L64" s="254"/>
      <c r="M64" s="248"/>
      <c r="N64" s="248"/>
      <c r="O64" s="249"/>
      <c r="P64" s="207">
        <f t="shared" si="9"/>
        <v>0</v>
      </c>
      <c r="Q64" s="208"/>
      <c r="R64" s="254">
        <f t="shared" si="17"/>
        <v>80</v>
      </c>
      <c r="S64" s="248">
        <f t="shared" si="18"/>
        <v>80</v>
      </c>
      <c r="T64" s="248">
        <f t="shared" si="19"/>
        <v>80</v>
      </c>
      <c r="U64" s="249">
        <f t="shared" si="20"/>
        <v>0</v>
      </c>
      <c r="V64" s="207">
        <f t="shared" si="14"/>
        <v>-80</v>
      </c>
      <c r="W64" s="208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/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/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/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/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2"/>
      <c r="FK64" s="32"/>
      <c r="FL64" s="32"/>
      <c r="FM64" s="32"/>
      <c r="FN64" s="32"/>
      <c r="FO64" s="32"/>
      <c r="FP64" s="32"/>
      <c r="FQ64" s="32"/>
      <c r="FR64" s="32"/>
      <c r="FS64" s="32"/>
      <c r="FT64" s="32"/>
      <c r="FU64" s="32"/>
      <c r="FV64" s="32"/>
      <c r="FW64" s="32"/>
      <c r="FX64" s="32"/>
      <c r="FY64" s="32"/>
      <c r="FZ64" s="32"/>
      <c r="GA64" s="32"/>
      <c r="GB64" s="32"/>
      <c r="GC64" s="32"/>
      <c r="GD64" s="32"/>
      <c r="GE64" s="46"/>
      <c r="GF64" s="46"/>
      <c r="GG64" s="46"/>
      <c r="GH64" s="46"/>
      <c r="GI64" s="46"/>
      <c r="GJ64" s="46"/>
      <c r="GK64" s="46"/>
      <c r="GL64" s="46"/>
      <c r="GM64" s="46"/>
      <c r="GN64" s="46"/>
    </row>
    <row r="65" spans="1:196" s="18" customFormat="1" ht="33" customHeight="1" x14ac:dyDescent="0.3">
      <c r="A65" s="374"/>
      <c r="B65" s="397" t="s">
        <v>46</v>
      </c>
      <c r="C65" s="203" t="s">
        <v>132</v>
      </c>
      <c r="D65" s="397" t="s">
        <v>62</v>
      </c>
      <c r="E65" s="398" t="s">
        <v>133</v>
      </c>
      <c r="F65" s="329">
        <v>1557.5</v>
      </c>
      <c r="G65" s="248">
        <v>1557.5</v>
      </c>
      <c r="H65" s="249">
        <v>1311.6</v>
      </c>
      <c r="I65" s="209">
        <f t="shared" si="5"/>
        <v>2.6211748802874909E-3</v>
      </c>
      <c r="J65" s="207">
        <f t="shared" si="45"/>
        <v>-245.90000000000009</v>
      </c>
      <c r="K65" s="283">
        <f t="shared" si="1"/>
        <v>0.84211878009630814</v>
      </c>
      <c r="L65" s="254"/>
      <c r="M65" s="248"/>
      <c r="N65" s="248"/>
      <c r="O65" s="249"/>
      <c r="P65" s="207">
        <f t="shared" si="9"/>
        <v>0</v>
      </c>
      <c r="Q65" s="208"/>
      <c r="R65" s="254">
        <f t="shared" si="17"/>
        <v>1557.5</v>
      </c>
      <c r="S65" s="248">
        <f t="shared" si="18"/>
        <v>1557.5</v>
      </c>
      <c r="T65" s="248">
        <f t="shared" si="19"/>
        <v>1557.5</v>
      </c>
      <c r="U65" s="249">
        <f t="shared" si="20"/>
        <v>1311.6</v>
      </c>
      <c r="V65" s="207">
        <f t="shared" si="14"/>
        <v>-245.90000000000009</v>
      </c>
      <c r="W65" s="208">
        <f t="shared" si="15"/>
        <v>0.84211878009630814</v>
      </c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/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/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/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/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2"/>
      <c r="FK65" s="32"/>
      <c r="FL65" s="32"/>
      <c r="FM65" s="32"/>
      <c r="FN65" s="32"/>
      <c r="FO65" s="32"/>
      <c r="FP65" s="32"/>
      <c r="FQ65" s="32"/>
      <c r="FR65" s="32"/>
      <c r="FS65" s="32"/>
      <c r="FT65" s="32"/>
      <c r="FU65" s="32"/>
      <c r="FV65" s="32"/>
      <c r="FW65" s="32"/>
      <c r="FX65" s="32"/>
      <c r="FY65" s="32"/>
      <c r="FZ65" s="32"/>
      <c r="GA65" s="32"/>
      <c r="GB65" s="32"/>
      <c r="GC65" s="32"/>
      <c r="GD65" s="32"/>
      <c r="GE65" s="46"/>
      <c r="GF65" s="46"/>
      <c r="GG65" s="46"/>
      <c r="GH65" s="46"/>
      <c r="GI65" s="46"/>
      <c r="GJ65" s="46"/>
      <c r="GK65" s="46"/>
      <c r="GL65" s="46"/>
      <c r="GM65" s="46"/>
      <c r="GN65" s="46"/>
    </row>
    <row r="66" spans="1:196" s="179" customFormat="1" ht="79.8" customHeight="1" x14ac:dyDescent="0.35">
      <c r="A66" s="390"/>
      <c r="B66" s="399"/>
      <c r="C66" s="399"/>
      <c r="D66" s="399"/>
      <c r="E66" s="385" t="s">
        <v>306</v>
      </c>
      <c r="F66" s="324">
        <v>1257.5</v>
      </c>
      <c r="G66" s="262">
        <v>1257.5</v>
      </c>
      <c r="H66" s="252">
        <v>1011.6</v>
      </c>
      <c r="I66" s="325">
        <f t="shared" si="5"/>
        <v>2.0216380824175251E-3</v>
      </c>
      <c r="J66" s="262">
        <f t="shared" si="45"/>
        <v>-245.89999999999998</v>
      </c>
      <c r="K66" s="263">
        <f t="shared" si="1"/>
        <v>0.80445328031809149</v>
      </c>
      <c r="L66" s="267"/>
      <c r="M66" s="262"/>
      <c r="N66" s="262"/>
      <c r="O66" s="252"/>
      <c r="P66" s="243">
        <f t="shared" si="9"/>
        <v>0</v>
      </c>
      <c r="Q66" s="266"/>
      <c r="R66" s="267">
        <f t="shared" si="17"/>
        <v>1257.5</v>
      </c>
      <c r="S66" s="262">
        <f t="shared" si="18"/>
        <v>1257.5</v>
      </c>
      <c r="T66" s="262">
        <f t="shared" si="19"/>
        <v>1257.5</v>
      </c>
      <c r="U66" s="252">
        <f t="shared" si="20"/>
        <v>1011.6</v>
      </c>
      <c r="V66" s="265">
        <f t="shared" si="14"/>
        <v>-245.89999999999998</v>
      </c>
      <c r="W66" s="263">
        <f t="shared" si="15"/>
        <v>0.80445328031809149</v>
      </c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  <c r="AO66" s="176"/>
      <c r="AP66" s="176"/>
      <c r="AQ66" s="176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7"/>
      <c r="BP66" s="177"/>
      <c r="BQ66" s="177"/>
      <c r="BR66" s="177"/>
      <c r="BS66" s="177"/>
      <c r="BT66" s="177"/>
      <c r="BU66" s="177"/>
      <c r="BV66" s="177"/>
      <c r="BW66" s="177"/>
      <c r="BX66" s="177"/>
      <c r="BY66" s="177"/>
      <c r="BZ66" s="177"/>
      <c r="CA66" s="177"/>
      <c r="CB66" s="177"/>
      <c r="CC66" s="177"/>
      <c r="CD66" s="177"/>
      <c r="CE66" s="177"/>
      <c r="CF66" s="177"/>
      <c r="CG66" s="177"/>
      <c r="CH66" s="177"/>
      <c r="CI66" s="177"/>
      <c r="CJ66" s="177"/>
      <c r="CK66" s="177"/>
      <c r="CL66" s="177"/>
      <c r="CM66" s="177"/>
      <c r="CN66" s="177"/>
      <c r="CO66" s="177"/>
      <c r="CP66" s="177"/>
      <c r="CQ66" s="177"/>
      <c r="CR66" s="177"/>
      <c r="CS66" s="177"/>
      <c r="CT66" s="177"/>
      <c r="CU66" s="177"/>
      <c r="CV66" s="177"/>
      <c r="CW66" s="177"/>
      <c r="CX66" s="177"/>
      <c r="CY66" s="177"/>
      <c r="CZ66" s="177"/>
      <c r="DA66" s="177"/>
      <c r="DB66" s="177"/>
      <c r="DC66" s="177"/>
      <c r="DD66" s="177"/>
      <c r="DE66" s="177"/>
      <c r="DF66" s="177"/>
      <c r="DG66" s="177"/>
      <c r="DH66" s="177"/>
      <c r="DI66" s="177"/>
      <c r="DJ66" s="177"/>
      <c r="DK66" s="177"/>
      <c r="DL66" s="177"/>
      <c r="DM66" s="177"/>
      <c r="DN66" s="177"/>
      <c r="DO66" s="177"/>
      <c r="DP66" s="177"/>
      <c r="DQ66" s="177"/>
      <c r="DR66" s="177"/>
      <c r="DS66" s="177"/>
      <c r="DT66" s="177"/>
      <c r="DU66" s="177"/>
      <c r="DV66" s="177"/>
      <c r="DW66" s="177"/>
      <c r="DX66" s="177"/>
      <c r="DY66" s="177"/>
      <c r="DZ66" s="177"/>
      <c r="EA66" s="177"/>
      <c r="EB66" s="177"/>
      <c r="EC66" s="177"/>
      <c r="ED66" s="177"/>
      <c r="EE66" s="177"/>
      <c r="EF66" s="177"/>
      <c r="EG66" s="177"/>
      <c r="EH66" s="177"/>
      <c r="EI66" s="177"/>
      <c r="EJ66" s="177"/>
      <c r="EK66" s="177"/>
      <c r="EL66" s="177"/>
      <c r="EM66" s="177"/>
      <c r="EN66" s="177"/>
      <c r="EO66" s="177"/>
      <c r="EP66" s="177"/>
      <c r="EQ66" s="177"/>
      <c r="ER66" s="177"/>
      <c r="ES66" s="177"/>
      <c r="ET66" s="177"/>
      <c r="EU66" s="177"/>
      <c r="EV66" s="177"/>
      <c r="EW66" s="177"/>
      <c r="EX66" s="177"/>
      <c r="EY66" s="177"/>
      <c r="EZ66" s="177"/>
      <c r="FA66" s="177"/>
      <c r="FB66" s="177"/>
      <c r="FC66" s="177"/>
      <c r="FD66" s="177"/>
      <c r="FE66" s="177"/>
      <c r="FF66" s="177"/>
      <c r="FG66" s="177"/>
      <c r="FH66" s="177"/>
      <c r="FI66" s="177"/>
      <c r="FJ66" s="177"/>
      <c r="FK66" s="177"/>
      <c r="FL66" s="177"/>
      <c r="FM66" s="177"/>
      <c r="FN66" s="177"/>
      <c r="FO66" s="177"/>
      <c r="FP66" s="177"/>
      <c r="FQ66" s="177"/>
      <c r="FR66" s="177"/>
      <c r="FS66" s="177"/>
      <c r="FT66" s="177"/>
      <c r="FU66" s="177"/>
      <c r="FV66" s="177"/>
      <c r="FW66" s="177"/>
      <c r="FX66" s="177"/>
      <c r="FY66" s="177"/>
      <c r="FZ66" s="177"/>
      <c r="GA66" s="177"/>
      <c r="GB66" s="177"/>
      <c r="GC66" s="177"/>
      <c r="GD66" s="177"/>
      <c r="GE66" s="178"/>
      <c r="GF66" s="178"/>
      <c r="GG66" s="178"/>
      <c r="GH66" s="178"/>
      <c r="GI66" s="178"/>
      <c r="GJ66" s="178"/>
      <c r="GK66" s="178"/>
      <c r="GL66" s="178"/>
      <c r="GM66" s="178"/>
      <c r="GN66" s="178"/>
    </row>
    <row r="67" spans="1:196" s="28" customFormat="1" ht="115.5" hidden="1" customHeight="1" x14ac:dyDescent="0.35">
      <c r="A67" s="363"/>
      <c r="B67" s="364"/>
      <c r="C67" s="210"/>
      <c r="D67" s="364"/>
      <c r="E67" s="366" t="s">
        <v>245</v>
      </c>
      <c r="F67" s="321"/>
      <c r="G67" s="251"/>
      <c r="H67" s="252"/>
      <c r="I67" s="307">
        <f t="shared" si="5"/>
        <v>0</v>
      </c>
      <c r="J67" s="251">
        <f t="shared" si="45"/>
        <v>0</v>
      </c>
      <c r="K67" s="253" t="e">
        <f t="shared" si="1"/>
        <v>#DIV/0!</v>
      </c>
      <c r="L67" s="250"/>
      <c r="M67" s="251"/>
      <c r="N67" s="251"/>
      <c r="O67" s="252"/>
      <c r="P67" s="271">
        <f t="shared" si="9"/>
        <v>0</v>
      </c>
      <c r="Q67" s="208" t="e">
        <f t="shared" si="40"/>
        <v>#DIV/0!</v>
      </c>
      <c r="R67" s="250">
        <f t="shared" si="17"/>
        <v>0</v>
      </c>
      <c r="S67" s="251">
        <f t="shared" si="18"/>
        <v>0</v>
      </c>
      <c r="T67" s="251">
        <f t="shared" si="19"/>
        <v>0</v>
      </c>
      <c r="U67" s="252">
        <f t="shared" si="20"/>
        <v>0</v>
      </c>
      <c r="V67" s="251">
        <f t="shared" si="14"/>
        <v>0</v>
      </c>
      <c r="W67" s="253" t="e">
        <f t="shared" si="15"/>
        <v>#DIV/0!</v>
      </c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3"/>
      <c r="GF67" s="43"/>
      <c r="GG67" s="43"/>
      <c r="GH67" s="43"/>
      <c r="GI67" s="43"/>
      <c r="GJ67" s="43"/>
      <c r="GK67" s="43"/>
      <c r="GL67" s="43"/>
      <c r="GM67" s="43"/>
      <c r="GN67" s="43"/>
    </row>
    <row r="68" spans="1:196" s="18" customFormat="1" ht="34.5" customHeight="1" x14ac:dyDescent="0.3">
      <c r="A68" s="374"/>
      <c r="B68" s="397" t="s">
        <v>47</v>
      </c>
      <c r="C68" s="203" t="s">
        <v>134</v>
      </c>
      <c r="D68" s="397" t="s">
        <v>62</v>
      </c>
      <c r="E68" s="398" t="s">
        <v>48</v>
      </c>
      <c r="F68" s="329">
        <v>2037.3</v>
      </c>
      <c r="G68" s="248">
        <v>1681.4</v>
      </c>
      <c r="H68" s="249">
        <v>1260.5999999999999</v>
      </c>
      <c r="I68" s="209">
        <f t="shared" si="5"/>
        <v>2.5192536246495963E-3</v>
      </c>
      <c r="J68" s="207">
        <f t="shared" si="45"/>
        <v>-420.80000000000018</v>
      </c>
      <c r="K68" s="283">
        <f t="shared" si="1"/>
        <v>0.74973236588557146</v>
      </c>
      <c r="L68" s="254"/>
      <c r="M68" s="248"/>
      <c r="N68" s="248"/>
      <c r="O68" s="249"/>
      <c r="P68" s="199">
        <f t="shared" si="9"/>
        <v>0</v>
      </c>
      <c r="Q68" s="208"/>
      <c r="R68" s="254">
        <f t="shared" si="17"/>
        <v>2037.3</v>
      </c>
      <c r="S68" s="248">
        <f t="shared" si="18"/>
        <v>2037.3</v>
      </c>
      <c r="T68" s="248">
        <f t="shared" si="19"/>
        <v>1681.4</v>
      </c>
      <c r="U68" s="249">
        <f t="shared" si="20"/>
        <v>1260.5999999999999</v>
      </c>
      <c r="V68" s="207">
        <f t="shared" si="14"/>
        <v>-420.80000000000018</v>
      </c>
      <c r="W68" s="208">
        <f t="shared" si="15"/>
        <v>0.74973236588557146</v>
      </c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/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/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/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/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2"/>
      <c r="FK68" s="32"/>
      <c r="FL68" s="32"/>
      <c r="FM68" s="32"/>
      <c r="FN68" s="32"/>
      <c r="FO68" s="32"/>
      <c r="FP68" s="32"/>
      <c r="FQ68" s="32"/>
      <c r="FR68" s="32"/>
      <c r="FS68" s="32"/>
      <c r="FT68" s="32"/>
      <c r="FU68" s="32"/>
      <c r="FV68" s="32"/>
      <c r="FW68" s="32"/>
      <c r="FX68" s="32"/>
      <c r="FY68" s="32"/>
      <c r="FZ68" s="32"/>
      <c r="GA68" s="32"/>
      <c r="GB68" s="32"/>
      <c r="GC68" s="32"/>
      <c r="GD68" s="32"/>
      <c r="GE68" s="46"/>
      <c r="GF68" s="46"/>
      <c r="GG68" s="46"/>
      <c r="GH68" s="46"/>
      <c r="GI68" s="46"/>
      <c r="GJ68" s="46"/>
      <c r="GK68" s="46"/>
      <c r="GL68" s="46"/>
      <c r="GM68" s="46"/>
      <c r="GN68" s="46"/>
    </row>
    <row r="69" spans="1:196" s="18" customFormat="1" ht="30.75" hidden="1" customHeight="1" x14ac:dyDescent="0.3">
      <c r="A69" s="374"/>
      <c r="B69" s="397"/>
      <c r="C69" s="400" t="s">
        <v>151</v>
      </c>
      <c r="D69" s="397" t="s">
        <v>62</v>
      </c>
      <c r="E69" s="398" t="s">
        <v>150</v>
      </c>
      <c r="F69" s="329"/>
      <c r="G69" s="248"/>
      <c r="H69" s="249"/>
      <c r="I69" s="206">
        <f t="shared" si="5"/>
        <v>0</v>
      </c>
      <c r="J69" s="207">
        <f t="shared" si="45"/>
        <v>0</v>
      </c>
      <c r="K69" s="283" t="e">
        <f t="shared" si="1"/>
        <v>#DIV/0!</v>
      </c>
      <c r="L69" s="254"/>
      <c r="M69" s="248"/>
      <c r="N69" s="248"/>
      <c r="O69" s="249"/>
      <c r="P69" s="199">
        <f t="shared" si="9"/>
        <v>0</v>
      </c>
      <c r="Q69" s="208" t="e">
        <f t="shared" si="40"/>
        <v>#DIV/0!</v>
      </c>
      <c r="R69" s="254">
        <f t="shared" si="17"/>
        <v>0</v>
      </c>
      <c r="S69" s="248">
        <f t="shared" si="18"/>
        <v>0</v>
      </c>
      <c r="T69" s="248">
        <f t="shared" si="19"/>
        <v>0</v>
      </c>
      <c r="U69" s="249">
        <f t="shared" si="20"/>
        <v>0</v>
      </c>
      <c r="V69" s="207">
        <f t="shared" si="14"/>
        <v>0</v>
      </c>
      <c r="W69" s="208" t="e">
        <f t="shared" si="15"/>
        <v>#DIV/0!</v>
      </c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/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/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/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2"/>
      <c r="FK69" s="32"/>
      <c r="FL69" s="32"/>
      <c r="FM69" s="32"/>
      <c r="FN69" s="32"/>
      <c r="FO69" s="32"/>
      <c r="FP69" s="32"/>
      <c r="FQ69" s="32"/>
      <c r="FR69" s="32"/>
      <c r="FS69" s="32"/>
      <c r="FT69" s="32"/>
      <c r="FU69" s="32"/>
      <c r="FV69" s="32"/>
      <c r="FW69" s="32"/>
      <c r="FX69" s="32"/>
      <c r="FY69" s="32"/>
      <c r="FZ69" s="32"/>
      <c r="GA69" s="32"/>
      <c r="GB69" s="32"/>
      <c r="GC69" s="32"/>
      <c r="GD69" s="32"/>
      <c r="GE69" s="46"/>
      <c r="GF69" s="46"/>
      <c r="GG69" s="46"/>
      <c r="GH69" s="46"/>
      <c r="GI69" s="46"/>
      <c r="GJ69" s="46"/>
      <c r="GK69" s="46"/>
      <c r="GL69" s="46"/>
      <c r="GM69" s="46"/>
      <c r="GN69" s="46"/>
    </row>
    <row r="70" spans="1:196" s="28" customFormat="1" ht="82.2" hidden="1" customHeight="1" x14ac:dyDescent="0.35">
      <c r="A70" s="401"/>
      <c r="B70" s="402"/>
      <c r="C70" s="403"/>
      <c r="D70" s="402"/>
      <c r="E70" s="404" t="s">
        <v>218</v>
      </c>
      <c r="F70" s="330"/>
      <c r="G70" s="270"/>
      <c r="H70" s="252"/>
      <c r="I70" s="331">
        <f t="shared" si="5"/>
        <v>0</v>
      </c>
      <c r="J70" s="270">
        <f t="shared" si="45"/>
        <v>0</v>
      </c>
      <c r="K70" s="283" t="e">
        <f t="shared" si="1"/>
        <v>#DIV/0!</v>
      </c>
      <c r="L70" s="269"/>
      <c r="M70" s="270"/>
      <c r="N70" s="270"/>
      <c r="O70" s="252"/>
      <c r="P70" s="272">
        <f t="shared" si="9"/>
        <v>0</v>
      </c>
      <c r="Q70" s="208" t="e">
        <f t="shared" si="40"/>
        <v>#DIV/0!</v>
      </c>
      <c r="R70" s="269">
        <f t="shared" si="17"/>
        <v>0</v>
      </c>
      <c r="S70" s="270">
        <f t="shared" si="18"/>
        <v>0</v>
      </c>
      <c r="T70" s="270">
        <f t="shared" si="19"/>
        <v>0</v>
      </c>
      <c r="U70" s="252">
        <f t="shared" si="20"/>
        <v>0</v>
      </c>
      <c r="V70" s="270">
        <f t="shared" si="14"/>
        <v>0</v>
      </c>
      <c r="W70" s="208" t="e">
        <f t="shared" si="15"/>
        <v>#DIV/0!</v>
      </c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39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3"/>
      <c r="GF70" s="43"/>
      <c r="GG70" s="43"/>
      <c r="GH70" s="43"/>
      <c r="GI70" s="43"/>
      <c r="GJ70" s="43"/>
      <c r="GK70" s="43"/>
      <c r="GL70" s="43"/>
      <c r="GM70" s="43"/>
      <c r="GN70" s="43"/>
    </row>
    <row r="71" spans="1:196" ht="39" customHeight="1" x14ac:dyDescent="0.3">
      <c r="A71" s="202"/>
      <c r="B71" s="360" t="s">
        <v>44</v>
      </c>
      <c r="C71" s="204" t="s">
        <v>135</v>
      </c>
      <c r="D71" s="204" t="s">
        <v>62</v>
      </c>
      <c r="E71" s="370" t="s">
        <v>136</v>
      </c>
      <c r="F71" s="308">
        <v>3631.5</v>
      </c>
      <c r="G71" s="207">
        <v>2632.3</v>
      </c>
      <c r="H71" s="249">
        <v>2023.5</v>
      </c>
      <c r="I71" s="209">
        <f t="shared" si="5"/>
        <v>4.0438757016329199E-3</v>
      </c>
      <c r="J71" s="207">
        <f t="shared" si="45"/>
        <v>-608.80000000000018</v>
      </c>
      <c r="K71" s="283">
        <f t="shared" si="1"/>
        <v>0.76871937089237541</v>
      </c>
      <c r="L71" s="234"/>
      <c r="M71" s="207"/>
      <c r="N71" s="207"/>
      <c r="O71" s="249"/>
      <c r="P71" s="199">
        <f t="shared" si="9"/>
        <v>0</v>
      </c>
      <c r="Q71" s="208"/>
      <c r="R71" s="234">
        <f t="shared" si="17"/>
        <v>3631.5</v>
      </c>
      <c r="S71" s="248">
        <f t="shared" si="18"/>
        <v>3631.5</v>
      </c>
      <c r="T71" s="207">
        <f t="shared" si="19"/>
        <v>2632.3</v>
      </c>
      <c r="U71" s="249">
        <f t="shared" si="20"/>
        <v>2023.5</v>
      </c>
      <c r="V71" s="207">
        <f t="shared" si="14"/>
        <v>-608.80000000000018</v>
      </c>
      <c r="W71" s="208">
        <f t="shared" si="15"/>
        <v>0.76871937089237541</v>
      </c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</row>
    <row r="72" spans="1:196" s="14" customFormat="1" ht="27" customHeight="1" x14ac:dyDescent="0.3">
      <c r="A72" s="197">
        <v>4</v>
      </c>
      <c r="B72" s="198" t="s">
        <v>14</v>
      </c>
      <c r="C72" s="198" t="s">
        <v>111</v>
      </c>
      <c r="D72" s="198"/>
      <c r="E72" s="405" t="s">
        <v>137</v>
      </c>
      <c r="F72" s="300">
        <f>SUM(F73:F76)</f>
        <v>13038.899999999998</v>
      </c>
      <c r="G72" s="199">
        <f t="shared" ref="G72:H72" si="89">SUM(G73:G76)</f>
        <v>9994.2000000000007</v>
      </c>
      <c r="H72" s="244">
        <f t="shared" si="89"/>
        <v>9500</v>
      </c>
      <c r="I72" s="200">
        <f t="shared" si="5"/>
        <v>1.8985331932548921E-2</v>
      </c>
      <c r="J72" s="199">
        <f t="shared" si="45"/>
        <v>-494.20000000000073</v>
      </c>
      <c r="K72" s="281">
        <f t="shared" si="1"/>
        <v>0.95055131976546392</v>
      </c>
      <c r="L72" s="246">
        <f>SUM(L73:L76)</f>
        <v>826.39999999999986</v>
      </c>
      <c r="M72" s="247">
        <f t="shared" ref="M72" si="90">SUM(M73:M76)</f>
        <v>881.5</v>
      </c>
      <c r="N72" s="247">
        <f t="shared" ref="N72:O72" si="91">SUM(N73:N76)</f>
        <v>621.80000000000007</v>
      </c>
      <c r="O72" s="244">
        <f t="shared" si="91"/>
        <v>428.8</v>
      </c>
      <c r="P72" s="199">
        <f t="shared" si="9"/>
        <v>-193.00000000000006</v>
      </c>
      <c r="Q72" s="201">
        <f t="shared" si="40"/>
        <v>0.68961080733354774</v>
      </c>
      <c r="R72" s="246">
        <f>SUM(R73:R76)</f>
        <v>13865.300000000001</v>
      </c>
      <c r="S72" s="199">
        <f t="shared" ref="S72:U72" si="92">SUM(S73:S76)</f>
        <v>13920.4</v>
      </c>
      <c r="T72" s="247">
        <f t="shared" si="92"/>
        <v>10616</v>
      </c>
      <c r="U72" s="244">
        <f t="shared" si="92"/>
        <v>9928.7999999999993</v>
      </c>
      <c r="V72" s="199">
        <f t="shared" si="14"/>
        <v>-687.20000000000073</v>
      </c>
      <c r="W72" s="201">
        <f t="shared" si="15"/>
        <v>0.93526752072343622</v>
      </c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  <c r="BM72" s="37"/>
      <c r="BN72" s="37"/>
      <c r="BO72" s="37"/>
      <c r="BP72" s="37"/>
      <c r="BQ72" s="37"/>
      <c r="BR72" s="37"/>
      <c r="BS72" s="37"/>
      <c r="BT72" s="37"/>
      <c r="BU72" s="37"/>
      <c r="BV72" s="37"/>
      <c r="BW72" s="37"/>
      <c r="BX72" s="37"/>
      <c r="BY72" s="37"/>
      <c r="BZ72" s="37"/>
      <c r="CA72" s="37"/>
      <c r="CB72" s="37"/>
      <c r="CC72" s="37"/>
      <c r="CD72" s="37"/>
      <c r="CE72" s="37"/>
      <c r="CF72" s="37"/>
      <c r="CG72" s="37"/>
      <c r="CH72" s="37"/>
      <c r="CI72" s="37"/>
      <c r="CJ72" s="37"/>
      <c r="CK72" s="37"/>
      <c r="CL72" s="37"/>
      <c r="CM72" s="37"/>
      <c r="CN72" s="37"/>
      <c r="CO72" s="37"/>
      <c r="CP72" s="37"/>
      <c r="CQ72" s="37"/>
      <c r="CR72" s="37"/>
      <c r="CS72" s="37"/>
      <c r="CT72" s="37"/>
      <c r="CU72" s="37"/>
      <c r="CV72" s="37"/>
      <c r="CW72" s="37"/>
      <c r="CX72" s="37"/>
      <c r="CY72" s="37"/>
      <c r="CZ72" s="37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7"/>
      <c r="DV72" s="37"/>
      <c r="DW72" s="37"/>
      <c r="DX72" s="37"/>
      <c r="DY72" s="37"/>
      <c r="DZ72" s="37"/>
      <c r="EA72" s="37"/>
      <c r="EB72" s="37"/>
      <c r="EC72" s="37"/>
      <c r="ED72" s="37"/>
      <c r="EE72" s="37"/>
      <c r="EF72" s="37"/>
      <c r="EG72" s="37"/>
      <c r="EH72" s="37"/>
      <c r="EI72" s="37"/>
      <c r="EJ72" s="37"/>
      <c r="EK72" s="37"/>
      <c r="EL72" s="37"/>
      <c r="EM72" s="37"/>
      <c r="EN72" s="37"/>
      <c r="EO72" s="37"/>
      <c r="EP72" s="37"/>
      <c r="EQ72" s="37"/>
      <c r="ER72" s="37"/>
      <c r="ES72" s="37"/>
      <c r="ET72" s="37"/>
      <c r="EU72" s="37"/>
      <c r="EV72" s="37"/>
      <c r="EW72" s="37"/>
      <c r="EX72" s="37"/>
      <c r="EY72" s="37"/>
      <c r="EZ72" s="37"/>
      <c r="FA72" s="37"/>
      <c r="FB72" s="37"/>
      <c r="FC72" s="37"/>
      <c r="FD72" s="37"/>
      <c r="FE72" s="37"/>
      <c r="FF72" s="37"/>
      <c r="FG72" s="37"/>
      <c r="FH72" s="37"/>
      <c r="FI72" s="37"/>
      <c r="FJ72" s="37"/>
      <c r="FK72" s="37"/>
      <c r="FL72" s="37"/>
      <c r="FM72" s="37"/>
      <c r="FN72" s="37"/>
      <c r="FO72" s="37"/>
      <c r="FP72" s="37"/>
      <c r="FQ72" s="37"/>
      <c r="FR72" s="37"/>
      <c r="FS72" s="37"/>
      <c r="FT72" s="37"/>
      <c r="FU72" s="37"/>
      <c r="FV72" s="37"/>
      <c r="FW72" s="37"/>
      <c r="FX72" s="37"/>
      <c r="FY72" s="37"/>
      <c r="FZ72" s="37"/>
      <c r="GA72" s="37"/>
      <c r="GB72" s="37"/>
      <c r="GC72" s="37"/>
      <c r="GD72" s="37"/>
      <c r="GE72" s="55"/>
      <c r="GF72" s="55"/>
      <c r="GG72" s="55"/>
      <c r="GH72" s="55"/>
      <c r="GI72" s="55"/>
      <c r="GJ72" s="55"/>
      <c r="GK72" s="55"/>
      <c r="GL72" s="55"/>
      <c r="GM72" s="55"/>
      <c r="GN72" s="55"/>
    </row>
    <row r="73" spans="1:196" ht="24.75" customHeight="1" x14ac:dyDescent="0.3">
      <c r="A73" s="202"/>
      <c r="B73" s="360" t="s">
        <v>27</v>
      </c>
      <c r="C73" s="204" t="s">
        <v>139</v>
      </c>
      <c r="D73" s="361" t="s">
        <v>64</v>
      </c>
      <c r="E73" s="393" t="s">
        <v>138</v>
      </c>
      <c r="F73" s="308">
        <v>5527.5</v>
      </c>
      <c r="G73" s="207">
        <v>4236.8</v>
      </c>
      <c r="H73" s="249">
        <v>4128.3999999999996</v>
      </c>
      <c r="I73" s="209">
        <f t="shared" si="5"/>
        <v>8.2504257210878895E-3</v>
      </c>
      <c r="J73" s="207">
        <f t="shared" si="45"/>
        <v>-108.40000000000055</v>
      </c>
      <c r="K73" s="283">
        <f t="shared" si="1"/>
        <v>0.97441465256797566</v>
      </c>
      <c r="L73" s="234">
        <v>108.3</v>
      </c>
      <c r="M73" s="248">
        <v>260</v>
      </c>
      <c r="N73" s="248">
        <v>214.4</v>
      </c>
      <c r="O73" s="249">
        <v>159.4</v>
      </c>
      <c r="P73" s="207">
        <f t="shared" si="9"/>
        <v>-55</v>
      </c>
      <c r="Q73" s="208">
        <f t="shared" si="40"/>
        <v>0.74347014925373134</v>
      </c>
      <c r="R73" s="234">
        <f t="shared" si="17"/>
        <v>5635.8</v>
      </c>
      <c r="S73" s="248">
        <f t="shared" si="18"/>
        <v>5787.5</v>
      </c>
      <c r="T73" s="207">
        <f t="shared" si="19"/>
        <v>4451.2</v>
      </c>
      <c r="U73" s="249">
        <f t="shared" si="20"/>
        <v>4287.7999999999993</v>
      </c>
      <c r="V73" s="207">
        <f t="shared" si="14"/>
        <v>-163.40000000000055</v>
      </c>
      <c r="W73" s="208">
        <f t="shared" si="15"/>
        <v>0.96329079798705952</v>
      </c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</row>
    <row r="74" spans="1:196" ht="53.4" customHeight="1" x14ac:dyDescent="0.3">
      <c r="A74" s="202"/>
      <c r="B74" s="360" t="s">
        <v>32</v>
      </c>
      <c r="C74" s="204" t="s">
        <v>63</v>
      </c>
      <c r="D74" s="361" t="s">
        <v>65</v>
      </c>
      <c r="E74" s="367" t="s">
        <v>140</v>
      </c>
      <c r="F74" s="308">
        <v>3570.8</v>
      </c>
      <c r="G74" s="207">
        <v>2639.8</v>
      </c>
      <c r="H74" s="249">
        <v>2414</v>
      </c>
      <c r="I74" s="209">
        <f t="shared" si="5"/>
        <v>4.8242727668603253E-3</v>
      </c>
      <c r="J74" s="207">
        <f t="shared" si="45"/>
        <v>-225.80000000000018</v>
      </c>
      <c r="K74" s="283">
        <f t="shared" si="1"/>
        <v>0.91446321691037191</v>
      </c>
      <c r="L74" s="234">
        <v>599.79999999999995</v>
      </c>
      <c r="M74" s="207">
        <v>493.8</v>
      </c>
      <c r="N74" s="207">
        <v>291.3</v>
      </c>
      <c r="O74" s="249">
        <v>153.69999999999999</v>
      </c>
      <c r="P74" s="207">
        <f t="shared" si="9"/>
        <v>-137.60000000000002</v>
      </c>
      <c r="Q74" s="208">
        <f t="shared" si="40"/>
        <v>0.5276347408170271</v>
      </c>
      <c r="R74" s="234">
        <f t="shared" si="17"/>
        <v>4170.6000000000004</v>
      </c>
      <c r="S74" s="248">
        <f t="shared" si="18"/>
        <v>4064.6000000000004</v>
      </c>
      <c r="T74" s="207">
        <f t="shared" si="19"/>
        <v>2931.1000000000004</v>
      </c>
      <c r="U74" s="249">
        <f t="shared" si="20"/>
        <v>2567.6999999999998</v>
      </c>
      <c r="V74" s="207">
        <f t="shared" si="14"/>
        <v>-363.40000000000055</v>
      </c>
      <c r="W74" s="208">
        <f t="shared" si="15"/>
        <v>0.87601924192282743</v>
      </c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</row>
    <row r="75" spans="1:196" ht="31.5" customHeight="1" x14ac:dyDescent="0.3">
      <c r="A75" s="202"/>
      <c r="B75" s="360" t="s">
        <v>28</v>
      </c>
      <c r="C75" s="204" t="s">
        <v>141</v>
      </c>
      <c r="D75" s="361" t="s">
        <v>66</v>
      </c>
      <c r="E75" s="393" t="s">
        <v>142</v>
      </c>
      <c r="F75" s="308">
        <v>2936.3</v>
      </c>
      <c r="G75" s="207">
        <v>2247.6</v>
      </c>
      <c r="H75" s="249">
        <v>2158.5</v>
      </c>
      <c r="I75" s="209">
        <f t="shared" si="5"/>
        <v>4.3136672606744041E-3</v>
      </c>
      <c r="J75" s="207">
        <f t="shared" si="45"/>
        <v>-89.099999999999909</v>
      </c>
      <c r="K75" s="283">
        <f t="shared" si="1"/>
        <v>0.96035771489588895</v>
      </c>
      <c r="L75" s="234">
        <v>82.3</v>
      </c>
      <c r="M75" s="207">
        <v>91.7</v>
      </c>
      <c r="N75" s="207">
        <v>80.099999999999994</v>
      </c>
      <c r="O75" s="249">
        <v>80</v>
      </c>
      <c r="P75" s="207">
        <f t="shared" si="9"/>
        <v>-9.9999999999994316E-2</v>
      </c>
      <c r="Q75" s="208">
        <f t="shared" si="40"/>
        <v>0.99875156054931347</v>
      </c>
      <c r="R75" s="234">
        <f t="shared" si="17"/>
        <v>3018.6000000000004</v>
      </c>
      <c r="S75" s="248">
        <f t="shared" si="18"/>
        <v>3028</v>
      </c>
      <c r="T75" s="207">
        <f t="shared" si="19"/>
        <v>2327.6999999999998</v>
      </c>
      <c r="U75" s="249">
        <f t="shared" si="20"/>
        <v>2238.5</v>
      </c>
      <c r="V75" s="207">
        <f t="shared" si="14"/>
        <v>-89.199999999999818</v>
      </c>
      <c r="W75" s="208">
        <f t="shared" si="15"/>
        <v>0.96167891051252319</v>
      </c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</row>
    <row r="76" spans="1:196" ht="24.75" customHeight="1" thickBot="1" x14ac:dyDescent="0.35">
      <c r="A76" s="202"/>
      <c r="B76" s="360" t="s">
        <v>29</v>
      </c>
      <c r="C76" s="204" t="s">
        <v>143</v>
      </c>
      <c r="D76" s="361" t="s">
        <v>66</v>
      </c>
      <c r="E76" s="406" t="s">
        <v>144</v>
      </c>
      <c r="F76" s="308">
        <v>1004.3</v>
      </c>
      <c r="G76" s="207">
        <v>870</v>
      </c>
      <c r="H76" s="249">
        <v>799.1</v>
      </c>
      <c r="I76" s="209">
        <f t="shared" si="5"/>
        <v>1.5969661839262991E-3</v>
      </c>
      <c r="J76" s="207">
        <f t="shared" si="45"/>
        <v>-70.899999999999977</v>
      </c>
      <c r="K76" s="283">
        <f t="shared" si="1"/>
        <v>0.91850574712643684</v>
      </c>
      <c r="L76" s="234">
        <v>36</v>
      </c>
      <c r="M76" s="207">
        <v>36</v>
      </c>
      <c r="N76" s="207">
        <v>36</v>
      </c>
      <c r="O76" s="249">
        <v>35.700000000000003</v>
      </c>
      <c r="P76" s="207">
        <f t="shared" si="9"/>
        <v>-0.29999999999999716</v>
      </c>
      <c r="Q76" s="208">
        <f t="shared" si="40"/>
        <v>0.9916666666666667</v>
      </c>
      <c r="R76" s="234">
        <f t="shared" si="17"/>
        <v>1040.3</v>
      </c>
      <c r="S76" s="248">
        <f t="shared" si="18"/>
        <v>1040.3</v>
      </c>
      <c r="T76" s="207">
        <f t="shared" si="19"/>
        <v>906</v>
      </c>
      <c r="U76" s="249">
        <f t="shared" si="20"/>
        <v>834.80000000000007</v>
      </c>
      <c r="V76" s="207">
        <f t="shared" si="14"/>
        <v>-71.199999999999932</v>
      </c>
      <c r="W76" s="208">
        <f t="shared" si="15"/>
        <v>0.92141280353200894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</row>
    <row r="77" spans="1:196" s="6" customFormat="1" ht="26.25" customHeight="1" thickBot="1" x14ac:dyDescent="0.35">
      <c r="A77" s="197">
        <v>5</v>
      </c>
      <c r="B77" s="395" t="s">
        <v>15</v>
      </c>
      <c r="C77" s="395" t="s">
        <v>113</v>
      </c>
      <c r="D77" s="395"/>
      <c r="E77" s="407" t="s">
        <v>36</v>
      </c>
      <c r="F77" s="310">
        <f>SUM(F78:F82)</f>
        <v>4775.3999999999996</v>
      </c>
      <c r="G77" s="199">
        <f t="shared" ref="G77:H77" si="93">SUM(G78:G82)</f>
        <v>3899.3</v>
      </c>
      <c r="H77" s="244">
        <f t="shared" si="93"/>
        <v>2843.0000000000005</v>
      </c>
      <c r="I77" s="200">
        <f t="shared" si="5"/>
        <v>5.681610387814378E-3</v>
      </c>
      <c r="J77" s="199">
        <f t="shared" si="45"/>
        <v>-1056.2999999999997</v>
      </c>
      <c r="K77" s="281">
        <f t="shared" si="1"/>
        <v>0.72910522401456679</v>
      </c>
      <c r="L77" s="233">
        <f>SUM(L78:L82)</f>
        <v>1978.4</v>
      </c>
      <c r="M77" s="199">
        <f t="shared" ref="M77" si="94">SUM(M78:M82)</f>
        <v>2028.3</v>
      </c>
      <c r="N77" s="199">
        <f t="shared" ref="N77:O77" si="95">SUM(N78:N82)</f>
        <v>1720.6000000000001</v>
      </c>
      <c r="O77" s="244">
        <f t="shared" si="95"/>
        <v>972.80000000000007</v>
      </c>
      <c r="P77" s="199">
        <f t="shared" si="9"/>
        <v>-747.80000000000007</v>
      </c>
      <c r="Q77" s="201">
        <f t="shared" ref="Q77:Q120" si="96">O77/N77</f>
        <v>0.56538416831337901</v>
      </c>
      <c r="R77" s="233">
        <f>SUM(R78:R82)</f>
        <v>6753.7999999999993</v>
      </c>
      <c r="S77" s="247">
        <f t="shared" ref="S77:U77" si="97">SUM(S78:S82)</f>
        <v>6803.7</v>
      </c>
      <c r="T77" s="199">
        <f t="shared" si="97"/>
        <v>5619.9</v>
      </c>
      <c r="U77" s="244">
        <f t="shared" si="97"/>
        <v>3815.8</v>
      </c>
      <c r="V77" s="199">
        <f t="shared" si="14"/>
        <v>-1804.0999999999995</v>
      </c>
      <c r="W77" s="201">
        <f t="shared" si="15"/>
        <v>0.67898005302585462</v>
      </c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56"/>
      <c r="GF77" s="56"/>
      <c r="GG77" s="56"/>
      <c r="GH77" s="56"/>
      <c r="GI77" s="56"/>
      <c r="GJ77" s="56"/>
      <c r="GK77" s="56"/>
      <c r="GL77" s="56"/>
      <c r="GM77" s="56"/>
      <c r="GN77" s="56"/>
    </row>
    <row r="78" spans="1:196" ht="33.6" customHeight="1" x14ac:dyDescent="0.3">
      <c r="A78" s="202"/>
      <c r="B78" s="360" t="s">
        <v>31</v>
      </c>
      <c r="C78" s="204" t="s">
        <v>67</v>
      </c>
      <c r="D78" s="204" t="s">
        <v>68</v>
      </c>
      <c r="E78" s="369" t="s">
        <v>69</v>
      </c>
      <c r="F78" s="308">
        <v>855.2</v>
      </c>
      <c r="G78" s="207">
        <v>855.2</v>
      </c>
      <c r="H78" s="249">
        <v>489.5</v>
      </c>
      <c r="I78" s="209">
        <f t="shared" si="5"/>
        <v>9.7824420852449441E-4</v>
      </c>
      <c r="J78" s="207">
        <f t="shared" si="45"/>
        <v>-365.70000000000005</v>
      </c>
      <c r="K78" s="283">
        <f t="shared" si="1"/>
        <v>0.57238072965388209</v>
      </c>
      <c r="L78" s="234"/>
      <c r="M78" s="207"/>
      <c r="N78" s="207"/>
      <c r="O78" s="249"/>
      <c r="P78" s="207">
        <f t="shared" si="9"/>
        <v>0</v>
      </c>
      <c r="Q78" s="208"/>
      <c r="R78" s="234">
        <f t="shared" si="17"/>
        <v>855.2</v>
      </c>
      <c r="S78" s="248">
        <f t="shared" si="18"/>
        <v>855.2</v>
      </c>
      <c r="T78" s="207">
        <f t="shared" si="19"/>
        <v>855.2</v>
      </c>
      <c r="U78" s="249">
        <f t="shared" si="20"/>
        <v>489.5</v>
      </c>
      <c r="V78" s="207">
        <f t="shared" si="14"/>
        <v>-365.70000000000005</v>
      </c>
      <c r="W78" s="208">
        <f t="shared" si="15"/>
        <v>0.57238072965388209</v>
      </c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</row>
    <row r="79" spans="1:196" ht="36" customHeight="1" x14ac:dyDescent="0.3">
      <c r="A79" s="202"/>
      <c r="B79" s="360" t="s">
        <v>31</v>
      </c>
      <c r="C79" s="204" t="s">
        <v>70</v>
      </c>
      <c r="D79" s="204" t="s">
        <v>68</v>
      </c>
      <c r="E79" s="369" t="s">
        <v>71</v>
      </c>
      <c r="F79" s="308">
        <v>115.8</v>
      </c>
      <c r="G79" s="207">
        <v>115.8</v>
      </c>
      <c r="H79" s="249">
        <v>75.3</v>
      </c>
      <c r="I79" s="206">
        <f t="shared" si="5"/>
        <v>1.5048373626536142E-4</v>
      </c>
      <c r="J79" s="207">
        <f t="shared" si="45"/>
        <v>-40.5</v>
      </c>
      <c r="K79" s="283">
        <f t="shared" si="1"/>
        <v>0.65025906735751293</v>
      </c>
      <c r="L79" s="234"/>
      <c r="M79" s="207"/>
      <c r="N79" s="207"/>
      <c r="O79" s="249"/>
      <c r="P79" s="207">
        <f t="shared" si="9"/>
        <v>0</v>
      </c>
      <c r="Q79" s="208"/>
      <c r="R79" s="234">
        <f t="shared" si="17"/>
        <v>115.8</v>
      </c>
      <c r="S79" s="248">
        <f t="shared" si="18"/>
        <v>115.8</v>
      </c>
      <c r="T79" s="207">
        <f t="shared" si="19"/>
        <v>115.8</v>
      </c>
      <c r="U79" s="249">
        <f t="shared" si="20"/>
        <v>75.3</v>
      </c>
      <c r="V79" s="207">
        <f t="shared" si="14"/>
        <v>-40.5</v>
      </c>
      <c r="W79" s="208">
        <f t="shared" si="15"/>
        <v>0.65025906735751293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</row>
    <row r="80" spans="1:196" s="10" customFormat="1" ht="51" customHeight="1" x14ac:dyDescent="0.3">
      <c r="A80" s="202"/>
      <c r="B80" s="360" t="s">
        <v>21</v>
      </c>
      <c r="C80" s="204" t="s">
        <v>72</v>
      </c>
      <c r="D80" s="408" t="s">
        <v>68</v>
      </c>
      <c r="E80" s="409" t="s">
        <v>73</v>
      </c>
      <c r="F80" s="308">
        <v>3607.4</v>
      </c>
      <c r="G80" s="207">
        <v>2790.4</v>
      </c>
      <c r="H80" s="249">
        <v>2140.3000000000002</v>
      </c>
      <c r="I80" s="209">
        <f t="shared" si="5"/>
        <v>4.2772953616036268E-3</v>
      </c>
      <c r="J80" s="207">
        <f t="shared" si="45"/>
        <v>-650.09999999999991</v>
      </c>
      <c r="K80" s="283">
        <f t="shared" si="1"/>
        <v>0.7670226490825689</v>
      </c>
      <c r="L80" s="234">
        <v>114</v>
      </c>
      <c r="M80" s="248">
        <v>114</v>
      </c>
      <c r="N80" s="248">
        <v>70.7</v>
      </c>
      <c r="O80" s="249">
        <v>0.7</v>
      </c>
      <c r="P80" s="207">
        <f t="shared" si="9"/>
        <v>-70</v>
      </c>
      <c r="Q80" s="208">
        <f t="shared" si="96"/>
        <v>9.9009900990098994E-3</v>
      </c>
      <c r="R80" s="234">
        <f t="shared" si="17"/>
        <v>3721.4</v>
      </c>
      <c r="S80" s="248">
        <f t="shared" si="18"/>
        <v>3721.4</v>
      </c>
      <c r="T80" s="207">
        <f t="shared" si="19"/>
        <v>2861.1</v>
      </c>
      <c r="U80" s="249">
        <f t="shared" si="20"/>
        <v>2141</v>
      </c>
      <c r="V80" s="207">
        <f t="shared" si="14"/>
        <v>-720.09999999999991</v>
      </c>
      <c r="W80" s="208">
        <f t="shared" si="15"/>
        <v>0.74831358568382789</v>
      </c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/>
      <c r="CC80" s="34"/>
      <c r="CD80" s="34"/>
      <c r="CE80" s="34"/>
      <c r="CF80" s="34"/>
      <c r="CG80" s="34"/>
      <c r="CH80" s="34"/>
      <c r="CI80" s="34"/>
      <c r="CJ80" s="34"/>
      <c r="CK80" s="34"/>
      <c r="CL80" s="34"/>
      <c r="CM80" s="34"/>
      <c r="CN80" s="34"/>
      <c r="CO80" s="34"/>
      <c r="CP80" s="34"/>
      <c r="CQ80" s="34"/>
      <c r="CR80" s="34"/>
      <c r="CS80" s="34"/>
      <c r="CT80" s="34"/>
      <c r="CU80" s="34"/>
      <c r="CV80" s="34"/>
      <c r="CW80" s="34"/>
      <c r="CX80" s="34"/>
      <c r="CY80" s="34"/>
      <c r="CZ80" s="34"/>
      <c r="DA80" s="34"/>
      <c r="DB80" s="34"/>
      <c r="DC80" s="34"/>
      <c r="DD80" s="34"/>
      <c r="DE80" s="34"/>
      <c r="DF80" s="34"/>
      <c r="DG80" s="34"/>
      <c r="DH80" s="34"/>
      <c r="DI80" s="34"/>
      <c r="DJ80" s="34"/>
      <c r="DK80" s="34"/>
      <c r="DL80" s="34"/>
      <c r="DM80" s="34"/>
      <c r="DN80" s="34"/>
      <c r="DO80" s="34"/>
      <c r="DP80" s="34"/>
      <c r="DQ80" s="34"/>
      <c r="DR80" s="34"/>
      <c r="DS80" s="34"/>
      <c r="DT80" s="34"/>
      <c r="DU80" s="34"/>
      <c r="DV80" s="34"/>
      <c r="DW80" s="34"/>
      <c r="DX80" s="34"/>
      <c r="DY80" s="34"/>
      <c r="DZ80" s="34"/>
      <c r="EA80" s="34"/>
      <c r="EB80" s="34"/>
      <c r="EC80" s="34"/>
      <c r="ED80" s="34"/>
      <c r="EE80" s="34"/>
      <c r="EF80" s="34"/>
      <c r="EG80" s="34"/>
      <c r="EH80" s="34"/>
      <c r="EI80" s="34"/>
      <c r="EJ80" s="34"/>
      <c r="EK80" s="34"/>
      <c r="EL80" s="34"/>
      <c r="EM80" s="34"/>
      <c r="EN80" s="34"/>
      <c r="EO80" s="34"/>
      <c r="EP80" s="34"/>
      <c r="EQ80" s="34"/>
      <c r="ER80" s="34"/>
      <c r="ES80" s="34"/>
      <c r="ET80" s="34"/>
      <c r="EU80" s="34"/>
      <c r="EV80" s="34"/>
      <c r="EW80" s="34"/>
      <c r="EX80" s="34"/>
      <c r="EY80" s="34"/>
      <c r="EZ80" s="34"/>
      <c r="FA80" s="34"/>
      <c r="FB80" s="34"/>
      <c r="FC80" s="34"/>
      <c r="FD80" s="34"/>
      <c r="FE80" s="34"/>
      <c r="FF80" s="34"/>
      <c r="FG80" s="34"/>
      <c r="FH80" s="34"/>
      <c r="FI80" s="34"/>
      <c r="FJ80" s="34"/>
      <c r="FK80" s="34"/>
      <c r="FL80" s="34"/>
      <c r="FM80" s="34"/>
      <c r="FN80" s="34"/>
      <c r="FO80" s="34"/>
      <c r="FP80" s="34"/>
      <c r="FQ80" s="34"/>
      <c r="FR80" s="34"/>
      <c r="FS80" s="34"/>
      <c r="FT80" s="34"/>
      <c r="FU80" s="34"/>
      <c r="FV80" s="34"/>
      <c r="FW80" s="34"/>
      <c r="FX80" s="34"/>
      <c r="FY80" s="34"/>
      <c r="FZ80" s="34"/>
      <c r="GA80" s="34"/>
      <c r="GB80" s="34"/>
      <c r="GC80" s="34"/>
      <c r="GD80" s="34"/>
      <c r="GE80" s="57"/>
      <c r="GF80" s="57"/>
      <c r="GG80" s="57"/>
      <c r="GH80" s="57"/>
      <c r="GI80" s="57"/>
      <c r="GJ80" s="57"/>
      <c r="GK80" s="57"/>
      <c r="GL80" s="57"/>
      <c r="GM80" s="57"/>
      <c r="GN80" s="57"/>
    </row>
    <row r="81" spans="1:196" s="10" customFormat="1" ht="51" customHeight="1" x14ac:dyDescent="0.3">
      <c r="A81" s="202"/>
      <c r="B81" s="360" t="s">
        <v>21</v>
      </c>
      <c r="C81" s="204" t="s">
        <v>297</v>
      </c>
      <c r="D81" s="408" t="s">
        <v>68</v>
      </c>
      <c r="E81" s="409" t="s">
        <v>298</v>
      </c>
      <c r="F81" s="308"/>
      <c r="G81" s="207"/>
      <c r="H81" s="249"/>
      <c r="I81" s="209">
        <f t="shared" ref="I81" si="98">H81/$H$6</f>
        <v>0</v>
      </c>
      <c r="J81" s="207">
        <f t="shared" ref="J81" si="99">H81-G81</f>
        <v>0</v>
      </c>
      <c r="K81" s="283"/>
      <c r="L81" s="234">
        <v>1864.4</v>
      </c>
      <c r="M81" s="248">
        <v>1914.3</v>
      </c>
      <c r="N81" s="248">
        <v>1649.9</v>
      </c>
      <c r="O81" s="249">
        <v>972.1</v>
      </c>
      <c r="P81" s="207">
        <f t="shared" ref="P81" si="100">O81-N81</f>
        <v>-677.80000000000007</v>
      </c>
      <c r="Q81" s="208">
        <f t="shared" si="96"/>
        <v>0.58918722346808894</v>
      </c>
      <c r="R81" s="234">
        <f t="shared" si="17"/>
        <v>1864.4</v>
      </c>
      <c r="S81" s="248">
        <f t="shared" si="18"/>
        <v>1914.3</v>
      </c>
      <c r="T81" s="207">
        <f t="shared" si="19"/>
        <v>1649.9</v>
      </c>
      <c r="U81" s="249">
        <f t="shared" si="20"/>
        <v>972.1</v>
      </c>
      <c r="V81" s="207">
        <f t="shared" si="14"/>
        <v>-677.80000000000007</v>
      </c>
      <c r="W81" s="208">
        <f t="shared" ref="W81" si="101">U81/T81</f>
        <v>0.58918722346808894</v>
      </c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4"/>
      <c r="BI81" s="34"/>
      <c r="BJ81" s="34"/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/>
      <c r="CA81" s="34"/>
      <c r="CB81" s="34"/>
      <c r="CC81" s="34"/>
      <c r="CD81" s="34"/>
      <c r="CE81" s="34"/>
      <c r="CF81" s="34"/>
      <c r="CG81" s="34"/>
      <c r="CH81" s="34"/>
      <c r="CI81" s="34"/>
      <c r="CJ81" s="34"/>
      <c r="CK81" s="34"/>
      <c r="CL81" s="34"/>
      <c r="CM81" s="34"/>
      <c r="CN81" s="34"/>
      <c r="CO81" s="34"/>
      <c r="CP81" s="34"/>
      <c r="CQ81" s="34"/>
      <c r="CR81" s="34"/>
      <c r="CS81" s="34"/>
      <c r="CT81" s="34"/>
      <c r="CU81" s="34"/>
      <c r="CV81" s="34"/>
      <c r="CW81" s="34"/>
      <c r="CX81" s="34"/>
      <c r="CY81" s="34"/>
      <c r="CZ81" s="34"/>
      <c r="DA81" s="34"/>
      <c r="DB81" s="34"/>
      <c r="DC81" s="34"/>
      <c r="DD81" s="34"/>
      <c r="DE81" s="34"/>
      <c r="DF81" s="34"/>
      <c r="DG81" s="34"/>
      <c r="DH81" s="34"/>
      <c r="DI81" s="34"/>
      <c r="DJ81" s="34"/>
      <c r="DK81" s="34"/>
      <c r="DL81" s="34"/>
      <c r="DM81" s="34"/>
      <c r="DN81" s="34"/>
      <c r="DO81" s="34"/>
      <c r="DP81" s="34"/>
      <c r="DQ81" s="34"/>
      <c r="DR81" s="34"/>
      <c r="DS81" s="34"/>
      <c r="DT81" s="34"/>
      <c r="DU81" s="34"/>
      <c r="DV81" s="34"/>
      <c r="DW81" s="34"/>
      <c r="DX81" s="34"/>
      <c r="DY81" s="34"/>
      <c r="DZ81" s="34"/>
      <c r="EA81" s="34"/>
      <c r="EB81" s="34"/>
      <c r="EC81" s="34"/>
      <c r="ED81" s="34"/>
      <c r="EE81" s="34"/>
      <c r="EF81" s="34"/>
      <c r="EG81" s="34"/>
      <c r="EH81" s="34"/>
      <c r="EI81" s="34"/>
      <c r="EJ81" s="34"/>
      <c r="EK81" s="34"/>
      <c r="EL81" s="34"/>
      <c r="EM81" s="34"/>
      <c r="EN81" s="34"/>
      <c r="EO81" s="34"/>
      <c r="EP81" s="34"/>
      <c r="EQ81" s="34"/>
      <c r="ER81" s="34"/>
      <c r="ES81" s="34"/>
      <c r="ET81" s="34"/>
      <c r="EU81" s="34"/>
      <c r="EV81" s="34"/>
      <c r="EW81" s="34"/>
      <c r="EX81" s="34"/>
      <c r="EY81" s="34"/>
      <c r="EZ81" s="34"/>
      <c r="FA81" s="34"/>
      <c r="FB81" s="34"/>
      <c r="FC81" s="34"/>
      <c r="FD81" s="34"/>
      <c r="FE81" s="34"/>
      <c r="FF81" s="34"/>
      <c r="FG81" s="34"/>
      <c r="FH81" s="34"/>
      <c r="FI81" s="34"/>
      <c r="FJ81" s="34"/>
      <c r="FK81" s="34"/>
      <c r="FL81" s="34"/>
      <c r="FM81" s="34"/>
      <c r="FN81" s="34"/>
      <c r="FO81" s="34"/>
      <c r="FP81" s="34"/>
      <c r="FQ81" s="34"/>
      <c r="FR81" s="34"/>
      <c r="FS81" s="34"/>
      <c r="FT81" s="34"/>
      <c r="FU81" s="34"/>
      <c r="FV81" s="34"/>
      <c r="FW81" s="34"/>
      <c r="FX81" s="34"/>
      <c r="FY81" s="34"/>
      <c r="FZ81" s="34"/>
      <c r="GA81" s="34"/>
      <c r="GB81" s="34"/>
      <c r="GC81" s="34"/>
      <c r="GD81" s="34"/>
      <c r="GE81" s="57"/>
      <c r="GF81" s="57"/>
      <c r="GG81" s="57"/>
      <c r="GH81" s="57"/>
      <c r="GI81" s="57"/>
      <c r="GJ81" s="57"/>
      <c r="GK81" s="57"/>
      <c r="GL81" s="57"/>
      <c r="GM81" s="57"/>
      <c r="GN81" s="57"/>
    </row>
    <row r="82" spans="1:196" s="10" customFormat="1" ht="52.95" customHeight="1" thickBot="1" x14ac:dyDescent="0.35">
      <c r="A82" s="202"/>
      <c r="B82" s="360" t="s">
        <v>21</v>
      </c>
      <c r="C82" s="204" t="s">
        <v>204</v>
      </c>
      <c r="D82" s="408" t="s">
        <v>68</v>
      </c>
      <c r="E82" s="409" t="s">
        <v>215</v>
      </c>
      <c r="F82" s="308">
        <v>197</v>
      </c>
      <c r="G82" s="207">
        <v>137.9</v>
      </c>
      <c r="H82" s="249">
        <v>137.9</v>
      </c>
      <c r="I82" s="206">
        <f t="shared" si="5"/>
        <v>2.7558708142089432E-4</v>
      </c>
      <c r="J82" s="207">
        <f t="shared" si="45"/>
        <v>0</v>
      </c>
      <c r="K82" s="283">
        <f t="shared" si="1"/>
        <v>1</v>
      </c>
      <c r="L82" s="234"/>
      <c r="M82" s="248"/>
      <c r="N82" s="248"/>
      <c r="O82" s="249"/>
      <c r="P82" s="207">
        <f t="shared" si="9"/>
        <v>0</v>
      </c>
      <c r="Q82" s="208"/>
      <c r="R82" s="234">
        <f t="shared" si="17"/>
        <v>197</v>
      </c>
      <c r="S82" s="248">
        <f t="shared" si="18"/>
        <v>197</v>
      </c>
      <c r="T82" s="207">
        <f t="shared" si="19"/>
        <v>137.9</v>
      </c>
      <c r="U82" s="249">
        <f t="shared" si="20"/>
        <v>137.9</v>
      </c>
      <c r="V82" s="207">
        <f t="shared" si="14"/>
        <v>0</v>
      </c>
      <c r="W82" s="208">
        <f t="shared" si="15"/>
        <v>1</v>
      </c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4"/>
      <c r="CC82" s="34"/>
      <c r="CD82" s="34"/>
      <c r="CE82" s="34"/>
      <c r="CF82" s="34"/>
      <c r="CG82" s="34"/>
      <c r="CH82" s="34"/>
      <c r="CI82" s="34"/>
      <c r="CJ82" s="34"/>
      <c r="CK82" s="34"/>
      <c r="CL82" s="34"/>
      <c r="CM82" s="34"/>
      <c r="CN82" s="34"/>
      <c r="CO82" s="34"/>
      <c r="CP82" s="34"/>
      <c r="CQ82" s="34"/>
      <c r="CR82" s="34"/>
      <c r="CS82" s="34"/>
      <c r="CT82" s="34"/>
      <c r="CU82" s="34"/>
      <c r="CV82" s="34"/>
      <c r="CW82" s="34"/>
      <c r="CX82" s="34"/>
      <c r="CY82" s="34"/>
      <c r="CZ82" s="34"/>
      <c r="DA82" s="34"/>
      <c r="DB82" s="34"/>
      <c r="DC82" s="34"/>
      <c r="DD82" s="34"/>
      <c r="DE82" s="34"/>
      <c r="DF82" s="34"/>
      <c r="DG82" s="34"/>
      <c r="DH82" s="34"/>
      <c r="DI82" s="34"/>
      <c r="DJ82" s="34"/>
      <c r="DK82" s="34"/>
      <c r="DL82" s="34"/>
      <c r="DM82" s="34"/>
      <c r="DN82" s="34"/>
      <c r="DO82" s="34"/>
      <c r="DP82" s="34"/>
      <c r="DQ82" s="34"/>
      <c r="DR82" s="34"/>
      <c r="DS82" s="34"/>
      <c r="DT82" s="34"/>
      <c r="DU82" s="34"/>
      <c r="DV82" s="34"/>
      <c r="DW82" s="34"/>
      <c r="DX82" s="34"/>
      <c r="DY82" s="34"/>
      <c r="DZ82" s="34"/>
      <c r="EA82" s="34"/>
      <c r="EB82" s="34"/>
      <c r="EC82" s="34"/>
      <c r="ED82" s="34"/>
      <c r="EE82" s="34"/>
      <c r="EF82" s="34"/>
      <c r="EG82" s="34"/>
      <c r="EH82" s="34"/>
      <c r="EI82" s="34"/>
      <c r="EJ82" s="34"/>
      <c r="EK82" s="34"/>
      <c r="EL82" s="34"/>
      <c r="EM82" s="34"/>
      <c r="EN82" s="34"/>
      <c r="EO82" s="34"/>
      <c r="EP82" s="34"/>
      <c r="EQ82" s="34"/>
      <c r="ER82" s="34"/>
      <c r="ES82" s="34"/>
      <c r="ET82" s="34"/>
      <c r="EU82" s="34"/>
      <c r="EV82" s="34"/>
      <c r="EW82" s="34"/>
      <c r="EX82" s="34"/>
      <c r="EY82" s="34"/>
      <c r="EZ82" s="34"/>
      <c r="FA82" s="34"/>
      <c r="FB82" s="34"/>
      <c r="FC82" s="34"/>
      <c r="FD82" s="34"/>
      <c r="FE82" s="34"/>
      <c r="FF82" s="34"/>
      <c r="FG82" s="34"/>
      <c r="FH82" s="34"/>
      <c r="FI82" s="34"/>
      <c r="FJ82" s="34"/>
      <c r="FK82" s="34"/>
      <c r="FL82" s="34"/>
      <c r="FM82" s="34"/>
      <c r="FN82" s="34"/>
      <c r="FO82" s="34"/>
      <c r="FP82" s="34"/>
      <c r="FQ82" s="34"/>
      <c r="FR82" s="34"/>
      <c r="FS82" s="34"/>
      <c r="FT82" s="34"/>
      <c r="FU82" s="34"/>
      <c r="FV82" s="34"/>
      <c r="FW82" s="34"/>
      <c r="FX82" s="34"/>
      <c r="FY82" s="34"/>
      <c r="FZ82" s="34"/>
      <c r="GA82" s="34"/>
      <c r="GB82" s="34"/>
      <c r="GC82" s="34"/>
      <c r="GD82" s="34"/>
      <c r="GE82" s="57"/>
      <c r="GF82" s="57"/>
      <c r="GG82" s="57"/>
      <c r="GH82" s="57"/>
      <c r="GI82" s="57"/>
      <c r="GJ82" s="57"/>
      <c r="GK82" s="57"/>
      <c r="GL82" s="57"/>
      <c r="GM82" s="57"/>
      <c r="GN82" s="57"/>
    </row>
    <row r="83" spans="1:196" s="6" customFormat="1" ht="83.4" customHeight="1" thickBot="1" x14ac:dyDescent="0.35">
      <c r="A83" s="197">
        <v>6</v>
      </c>
      <c r="B83" s="395" t="s">
        <v>16</v>
      </c>
      <c r="C83" s="198" t="s">
        <v>145</v>
      </c>
      <c r="D83" s="395" t="s">
        <v>53</v>
      </c>
      <c r="E83" s="410" t="s">
        <v>120</v>
      </c>
      <c r="F83" s="310">
        <v>47456.800000000003</v>
      </c>
      <c r="G83" s="199">
        <v>37851.9</v>
      </c>
      <c r="H83" s="244">
        <v>33999.1</v>
      </c>
      <c r="I83" s="200">
        <f t="shared" si="5"/>
        <v>6.7945705148202515E-2</v>
      </c>
      <c r="J83" s="199">
        <f t="shared" si="45"/>
        <v>-3852.8000000000029</v>
      </c>
      <c r="K83" s="281">
        <f t="shared" ref="K83:K155" si="102">H83/G83</f>
        <v>0.89821382810374106</v>
      </c>
      <c r="L83" s="233">
        <v>346</v>
      </c>
      <c r="M83" s="199">
        <v>807.1</v>
      </c>
      <c r="N83" s="199">
        <v>807.1</v>
      </c>
      <c r="O83" s="244">
        <v>761.7</v>
      </c>
      <c r="P83" s="199">
        <f t="shared" si="9"/>
        <v>-45.399999999999977</v>
      </c>
      <c r="Q83" s="201">
        <f t="shared" si="96"/>
        <v>0.94374922562259944</v>
      </c>
      <c r="R83" s="233">
        <f t="shared" si="17"/>
        <v>47802.8</v>
      </c>
      <c r="S83" s="247">
        <f t="shared" si="18"/>
        <v>48263.9</v>
      </c>
      <c r="T83" s="199">
        <f t="shared" si="19"/>
        <v>38659</v>
      </c>
      <c r="U83" s="244">
        <f t="shared" si="20"/>
        <v>34760.799999999996</v>
      </c>
      <c r="V83" s="199">
        <f t="shared" si="14"/>
        <v>-3898.2000000000044</v>
      </c>
      <c r="W83" s="201">
        <f t="shared" si="15"/>
        <v>0.89916448951085115</v>
      </c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4"/>
      <c r="CC83" s="34"/>
      <c r="CD83" s="34"/>
      <c r="CE83" s="34"/>
      <c r="CF83" s="34"/>
      <c r="CG83" s="34"/>
      <c r="CH83" s="34"/>
      <c r="CI83" s="34"/>
      <c r="CJ83" s="34"/>
      <c r="CK83" s="34"/>
      <c r="CL83" s="34"/>
      <c r="CM83" s="34"/>
      <c r="CN83" s="34"/>
      <c r="CO83" s="34"/>
      <c r="CP83" s="34"/>
      <c r="CQ83" s="34"/>
      <c r="CR83" s="34"/>
      <c r="CS83" s="34"/>
      <c r="CT83" s="34"/>
      <c r="CU83" s="34"/>
      <c r="CV83" s="34"/>
      <c r="CW83" s="34"/>
      <c r="CX83" s="34"/>
      <c r="CY83" s="34"/>
      <c r="CZ83" s="34"/>
      <c r="DA83" s="34"/>
      <c r="DB83" s="34"/>
      <c r="DC83" s="34"/>
      <c r="DD83" s="34"/>
      <c r="DE83" s="34"/>
      <c r="DF83" s="34"/>
      <c r="DG83" s="34"/>
      <c r="DH83" s="34"/>
      <c r="DI83" s="34"/>
      <c r="DJ83" s="34"/>
      <c r="DK83" s="34"/>
      <c r="DL83" s="34"/>
      <c r="DM83" s="34"/>
      <c r="DN83" s="34"/>
      <c r="DO83" s="34"/>
      <c r="DP83" s="34"/>
      <c r="DQ83" s="34"/>
      <c r="DR83" s="34"/>
      <c r="DS83" s="34"/>
      <c r="DT83" s="34"/>
      <c r="DU83" s="34"/>
      <c r="DV83" s="34"/>
      <c r="DW83" s="34"/>
      <c r="DX83" s="34"/>
      <c r="DY83" s="34"/>
      <c r="DZ83" s="34"/>
      <c r="EA83" s="34"/>
      <c r="EB83" s="34"/>
      <c r="EC83" s="34"/>
      <c r="ED83" s="34"/>
      <c r="EE83" s="34"/>
      <c r="EF83" s="34"/>
      <c r="EG83" s="34"/>
      <c r="EH83" s="34"/>
      <c r="EI83" s="34"/>
      <c r="EJ83" s="34"/>
      <c r="EK83" s="34"/>
      <c r="EL83" s="34"/>
      <c r="EM83" s="34"/>
      <c r="EN83" s="34"/>
      <c r="EO83" s="34"/>
      <c r="EP83" s="34"/>
      <c r="EQ83" s="34"/>
      <c r="ER83" s="34"/>
      <c r="ES83" s="34"/>
      <c r="ET83" s="34"/>
      <c r="EU83" s="34"/>
      <c r="EV83" s="34"/>
      <c r="EW83" s="34"/>
      <c r="EX83" s="34"/>
      <c r="EY83" s="34"/>
      <c r="EZ83" s="34"/>
      <c r="FA83" s="34"/>
      <c r="FB83" s="34"/>
      <c r="FC83" s="34"/>
      <c r="FD83" s="34"/>
      <c r="FE83" s="34"/>
      <c r="FF83" s="34"/>
      <c r="FG83" s="34"/>
      <c r="FH83" s="34"/>
      <c r="FI83" s="34"/>
      <c r="FJ83" s="34"/>
      <c r="FK83" s="34"/>
      <c r="FL83" s="34"/>
      <c r="FM83" s="34"/>
      <c r="FN83" s="34"/>
      <c r="FO83" s="34"/>
      <c r="FP83" s="34"/>
      <c r="FQ83" s="34"/>
      <c r="FR83" s="34"/>
      <c r="FS83" s="34"/>
      <c r="FT83" s="34"/>
      <c r="FU83" s="34"/>
      <c r="FV83" s="34"/>
      <c r="FW83" s="34"/>
      <c r="FX83" s="34"/>
      <c r="FY83" s="34"/>
      <c r="FZ83" s="34"/>
      <c r="GA83" s="34"/>
      <c r="GB83" s="34"/>
      <c r="GC83" s="34"/>
      <c r="GD83" s="34"/>
      <c r="GE83" s="56"/>
      <c r="GF83" s="56"/>
      <c r="GG83" s="56"/>
      <c r="GH83" s="56"/>
      <c r="GI83" s="56"/>
      <c r="GJ83" s="56"/>
      <c r="GK83" s="56"/>
      <c r="GL83" s="56"/>
      <c r="GM83" s="56"/>
      <c r="GN83" s="56"/>
    </row>
    <row r="84" spans="1:196" s="8" customFormat="1" ht="48.75" customHeight="1" thickBot="1" x14ac:dyDescent="0.35">
      <c r="A84" s="197">
        <v>7</v>
      </c>
      <c r="B84" s="395" t="s">
        <v>16</v>
      </c>
      <c r="C84" s="198" t="s">
        <v>146</v>
      </c>
      <c r="D84" s="395" t="s">
        <v>53</v>
      </c>
      <c r="E84" s="410" t="s">
        <v>270</v>
      </c>
      <c r="F84" s="310">
        <v>42342.6</v>
      </c>
      <c r="G84" s="199">
        <v>34592.800000000003</v>
      </c>
      <c r="H84" s="244">
        <v>31977.599999999999</v>
      </c>
      <c r="I84" s="200">
        <f t="shared" ref="I84:I151" si="103">H84/$H$6</f>
        <v>6.3905826358555406E-2</v>
      </c>
      <c r="J84" s="199">
        <f t="shared" ref="J84:J151" si="104">H84-G84</f>
        <v>-2615.2000000000044</v>
      </c>
      <c r="K84" s="281">
        <f t="shared" si="102"/>
        <v>0.92440045327351339</v>
      </c>
      <c r="L84" s="233">
        <v>897.6</v>
      </c>
      <c r="M84" s="199">
        <v>897.6</v>
      </c>
      <c r="N84" s="199">
        <v>861.6</v>
      </c>
      <c r="O84" s="244">
        <v>390.3</v>
      </c>
      <c r="P84" s="199">
        <f t="shared" ref="P84:P144" si="105">O84-N84</f>
        <v>-471.3</v>
      </c>
      <c r="Q84" s="201">
        <f t="shared" si="96"/>
        <v>0.45299442896935932</v>
      </c>
      <c r="R84" s="233">
        <f t="shared" ref="R84:R151" si="106">SUM(F84,L84)</f>
        <v>43240.2</v>
      </c>
      <c r="S84" s="247">
        <f t="shared" ref="S84:S153" si="107">SUM(F84,M84)</f>
        <v>43240.2</v>
      </c>
      <c r="T84" s="199">
        <f t="shared" ref="T84:T151" si="108">SUM(G84,N84)</f>
        <v>35454.400000000001</v>
      </c>
      <c r="U84" s="244">
        <f t="shared" ref="U84:U151" si="109">SUM(H84,O84)</f>
        <v>32367.899999999998</v>
      </c>
      <c r="V84" s="199">
        <f t="shared" ref="V84:V151" si="110">U84-T84</f>
        <v>-3086.5000000000036</v>
      </c>
      <c r="W84" s="201">
        <f t="shared" ref="W84:W155" si="111">U84/T84</f>
        <v>0.9129445146441626</v>
      </c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4"/>
      <c r="AS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  <c r="BF84" s="34"/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/>
      <c r="CC84" s="34"/>
      <c r="CD84" s="34"/>
      <c r="CE84" s="34"/>
      <c r="CF84" s="34"/>
      <c r="CG84" s="34"/>
      <c r="CH84" s="34"/>
      <c r="CI84" s="34"/>
      <c r="CJ84" s="34"/>
      <c r="CK84" s="34"/>
      <c r="CL84" s="34"/>
      <c r="CM84" s="34"/>
      <c r="CN84" s="34"/>
      <c r="CO84" s="34"/>
      <c r="CP84" s="34"/>
      <c r="CQ84" s="34"/>
      <c r="CR84" s="34"/>
      <c r="CS84" s="34"/>
      <c r="CT84" s="34"/>
      <c r="CU84" s="34"/>
      <c r="CV84" s="34"/>
      <c r="CW84" s="34"/>
      <c r="CX84" s="34"/>
      <c r="CY84" s="34"/>
      <c r="CZ84" s="34"/>
      <c r="DA84" s="34"/>
      <c r="DB84" s="34"/>
      <c r="DC84" s="34"/>
      <c r="DD84" s="34"/>
      <c r="DE84" s="34"/>
      <c r="DF84" s="34"/>
      <c r="DG84" s="34"/>
      <c r="DH84" s="34"/>
      <c r="DI84" s="34"/>
      <c r="DJ84" s="34"/>
      <c r="DK84" s="34"/>
      <c r="DL84" s="34"/>
      <c r="DM84" s="34"/>
      <c r="DN84" s="34"/>
      <c r="DO84" s="34"/>
      <c r="DP84" s="34"/>
      <c r="DQ84" s="34"/>
      <c r="DR84" s="34"/>
      <c r="DS84" s="34"/>
      <c r="DT84" s="34"/>
      <c r="DU84" s="34"/>
      <c r="DV84" s="34"/>
      <c r="DW84" s="34"/>
      <c r="DX84" s="34"/>
      <c r="DY84" s="34"/>
      <c r="DZ84" s="34"/>
      <c r="EA84" s="34"/>
      <c r="EB84" s="34"/>
      <c r="EC84" s="34"/>
      <c r="ED84" s="34"/>
      <c r="EE84" s="34"/>
      <c r="EF84" s="34"/>
      <c r="EG84" s="34"/>
      <c r="EH84" s="34"/>
      <c r="EI84" s="34"/>
      <c r="EJ84" s="34"/>
      <c r="EK84" s="34"/>
      <c r="EL84" s="34"/>
      <c r="EM84" s="34"/>
      <c r="EN84" s="34"/>
      <c r="EO84" s="34"/>
      <c r="EP84" s="34"/>
      <c r="EQ84" s="34"/>
      <c r="ER84" s="34"/>
      <c r="ES84" s="34"/>
      <c r="ET84" s="34"/>
      <c r="EU84" s="34"/>
      <c r="EV84" s="34"/>
      <c r="EW84" s="34"/>
      <c r="EX84" s="34"/>
      <c r="EY84" s="34"/>
      <c r="EZ84" s="34"/>
      <c r="FA84" s="34"/>
      <c r="FB84" s="34"/>
      <c r="FC84" s="34"/>
      <c r="FD84" s="34"/>
      <c r="FE84" s="34"/>
      <c r="FF84" s="34"/>
      <c r="FG84" s="34"/>
      <c r="FH84" s="34"/>
      <c r="FI84" s="34"/>
      <c r="FJ84" s="34"/>
      <c r="FK84" s="34"/>
      <c r="FL84" s="34"/>
      <c r="FM84" s="34"/>
      <c r="FN84" s="34"/>
      <c r="FO84" s="34"/>
      <c r="FP84" s="34"/>
      <c r="FQ84" s="34"/>
      <c r="FR84" s="34"/>
      <c r="FS84" s="34"/>
      <c r="FT84" s="34"/>
      <c r="FU84" s="34"/>
      <c r="FV84" s="34"/>
      <c r="FW84" s="34"/>
      <c r="FX84" s="34"/>
      <c r="FY84" s="34"/>
      <c r="FZ84" s="34"/>
      <c r="GA84" s="34"/>
      <c r="GB84" s="34"/>
      <c r="GC84" s="34"/>
      <c r="GD84" s="34"/>
      <c r="GE84" s="58"/>
      <c r="GF84" s="58"/>
      <c r="GG84" s="58"/>
      <c r="GH84" s="58"/>
      <c r="GI84" s="58"/>
      <c r="GJ84" s="58"/>
      <c r="GK84" s="58"/>
      <c r="GL84" s="58"/>
      <c r="GM84" s="58"/>
      <c r="GN84" s="58"/>
    </row>
    <row r="85" spans="1:196" s="8" customFormat="1" ht="34.5" customHeight="1" thickBot="1" x14ac:dyDescent="0.35">
      <c r="A85" s="197">
        <v>8</v>
      </c>
      <c r="B85" s="395" t="s">
        <v>16</v>
      </c>
      <c r="C85" s="198" t="s">
        <v>52</v>
      </c>
      <c r="D85" s="198" t="s">
        <v>87</v>
      </c>
      <c r="E85" s="410" t="s">
        <v>184</v>
      </c>
      <c r="F85" s="310">
        <v>1612.1</v>
      </c>
      <c r="G85" s="199">
        <v>1530.1</v>
      </c>
      <c r="H85" s="244">
        <v>1427.3</v>
      </c>
      <c r="I85" s="200">
        <f t="shared" si="103"/>
        <v>2.8523962386660076E-3</v>
      </c>
      <c r="J85" s="199">
        <f t="shared" si="104"/>
        <v>-102.79999999999995</v>
      </c>
      <c r="K85" s="281">
        <f t="shared" si="102"/>
        <v>0.93281484870269915</v>
      </c>
      <c r="L85" s="233"/>
      <c r="M85" s="199"/>
      <c r="N85" s="199"/>
      <c r="O85" s="244"/>
      <c r="P85" s="199">
        <f t="shared" si="105"/>
        <v>0</v>
      </c>
      <c r="Q85" s="201"/>
      <c r="R85" s="233">
        <f t="shared" si="106"/>
        <v>1612.1</v>
      </c>
      <c r="S85" s="247">
        <f t="shared" si="107"/>
        <v>1612.1</v>
      </c>
      <c r="T85" s="199">
        <f t="shared" si="108"/>
        <v>1530.1</v>
      </c>
      <c r="U85" s="244">
        <f t="shared" si="109"/>
        <v>1427.3</v>
      </c>
      <c r="V85" s="199">
        <f t="shared" si="110"/>
        <v>-102.79999999999995</v>
      </c>
      <c r="W85" s="201">
        <f t="shared" si="111"/>
        <v>0.93281484870269915</v>
      </c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4"/>
      <c r="AS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/>
      <c r="BV85" s="34"/>
      <c r="BW85" s="34"/>
      <c r="BX85" s="34"/>
      <c r="BY85" s="34"/>
      <c r="BZ85" s="34"/>
      <c r="CA85" s="34"/>
      <c r="CB85" s="34"/>
      <c r="CC85" s="34"/>
      <c r="CD85" s="34"/>
      <c r="CE85" s="34"/>
      <c r="CF85" s="34"/>
      <c r="CG85" s="34"/>
      <c r="CH85" s="34"/>
      <c r="CI85" s="34"/>
      <c r="CJ85" s="34"/>
      <c r="CK85" s="34"/>
      <c r="CL85" s="34"/>
      <c r="CM85" s="34"/>
      <c r="CN85" s="34"/>
      <c r="CO85" s="34"/>
      <c r="CP85" s="34"/>
      <c r="CQ85" s="34"/>
      <c r="CR85" s="34"/>
      <c r="CS85" s="34"/>
      <c r="CT85" s="34"/>
      <c r="CU85" s="34"/>
      <c r="CV85" s="34"/>
      <c r="CW85" s="34"/>
      <c r="CX85" s="34"/>
      <c r="CY85" s="34"/>
      <c r="CZ85" s="34"/>
      <c r="DA85" s="34"/>
      <c r="DB85" s="34"/>
      <c r="DC85" s="34"/>
      <c r="DD85" s="34"/>
      <c r="DE85" s="34"/>
      <c r="DF85" s="34"/>
      <c r="DG85" s="34"/>
      <c r="DH85" s="34"/>
      <c r="DI85" s="34"/>
      <c r="DJ85" s="34"/>
      <c r="DK85" s="34"/>
      <c r="DL85" s="34"/>
      <c r="DM85" s="34"/>
      <c r="DN85" s="34"/>
      <c r="DO85" s="34"/>
      <c r="DP85" s="34"/>
      <c r="DQ85" s="34"/>
      <c r="DR85" s="34"/>
      <c r="DS85" s="34"/>
      <c r="DT85" s="34"/>
      <c r="DU85" s="34"/>
      <c r="DV85" s="34"/>
      <c r="DW85" s="34"/>
      <c r="DX85" s="34"/>
      <c r="DY85" s="34"/>
      <c r="DZ85" s="34"/>
      <c r="EA85" s="34"/>
      <c r="EB85" s="34"/>
      <c r="EC85" s="34"/>
      <c r="ED85" s="34"/>
      <c r="EE85" s="34"/>
      <c r="EF85" s="34"/>
      <c r="EG85" s="34"/>
      <c r="EH85" s="34"/>
      <c r="EI85" s="34"/>
      <c r="EJ85" s="34"/>
      <c r="EK85" s="34"/>
      <c r="EL85" s="34"/>
      <c r="EM85" s="34"/>
      <c r="EN85" s="34"/>
      <c r="EO85" s="34"/>
      <c r="EP85" s="34"/>
      <c r="EQ85" s="34"/>
      <c r="ER85" s="34"/>
      <c r="ES85" s="34"/>
      <c r="ET85" s="34"/>
      <c r="EU85" s="34"/>
      <c r="EV85" s="34"/>
      <c r="EW85" s="34"/>
      <c r="EX85" s="34"/>
      <c r="EY85" s="34"/>
      <c r="EZ85" s="34"/>
      <c r="FA85" s="34"/>
      <c r="FB85" s="34"/>
      <c r="FC85" s="34"/>
      <c r="FD85" s="34"/>
      <c r="FE85" s="34"/>
      <c r="FF85" s="34"/>
      <c r="FG85" s="34"/>
      <c r="FH85" s="34"/>
      <c r="FI85" s="34"/>
      <c r="FJ85" s="34"/>
      <c r="FK85" s="34"/>
      <c r="FL85" s="34"/>
      <c r="FM85" s="34"/>
      <c r="FN85" s="34"/>
      <c r="FO85" s="34"/>
      <c r="FP85" s="34"/>
      <c r="FQ85" s="34"/>
      <c r="FR85" s="34"/>
      <c r="FS85" s="34"/>
      <c r="FT85" s="34"/>
      <c r="FU85" s="34"/>
      <c r="FV85" s="34"/>
      <c r="FW85" s="34"/>
      <c r="FX85" s="34"/>
      <c r="FY85" s="34"/>
      <c r="FZ85" s="34"/>
      <c r="GA85" s="34"/>
      <c r="GB85" s="34"/>
      <c r="GC85" s="34"/>
      <c r="GD85" s="34"/>
      <c r="GE85" s="58"/>
      <c r="GF85" s="58"/>
      <c r="GG85" s="58"/>
      <c r="GH85" s="58"/>
      <c r="GI85" s="58"/>
      <c r="GJ85" s="58"/>
      <c r="GK85" s="58"/>
      <c r="GL85" s="58"/>
      <c r="GM85" s="58"/>
      <c r="GN85" s="58"/>
    </row>
    <row r="86" spans="1:196" s="8" customFormat="1" ht="24" customHeight="1" thickBot="1" x14ac:dyDescent="0.35">
      <c r="A86" s="197">
        <v>9</v>
      </c>
      <c r="B86" s="395" t="s">
        <v>30</v>
      </c>
      <c r="C86" s="395" t="s">
        <v>112</v>
      </c>
      <c r="D86" s="395"/>
      <c r="E86" s="411" t="s">
        <v>77</v>
      </c>
      <c r="F86" s="310">
        <f>SUM(F88,F92:F95,F97,F100)</f>
        <v>58729.1</v>
      </c>
      <c r="G86" s="199">
        <f t="shared" ref="G86:H86" si="112">SUM(G88,G92:G95,G97,G100)</f>
        <v>42512.200000000004</v>
      </c>
      <c r="H86" s="244">
        <f t="shared" si="112"/>
        <v>36343.899999999994</v>
      </c>
      <c r="I86" s="200">
        <f t="shared" si="103"/>
        <v>7.263168476035417E-2</v>
      </c>
      <c r="J86" s="199">
        <f t="shared" si="104"/>
        <v>-6168.3000000000102</v>
      </c>
      <c r="K86" s="281">
        <f t="shared" si="102"/>
        <v>0.85490518016004791</v>
      </c>
      <c r="L86" s="233">
        <f>SUM(L88,L92:L95,L97,L100)</f>
        <v>1476.3</v>
      </c>
      <c r="M86" s="199">
        <f t="shared" ref="M86:O86" si="113">SUM(M88,M92:M95,M97,M100)</f>
        <v>1588.7</v>
      </c>
      <c r="N86" s="199">
        <f t="shared" si="113"/>
        <v>1588.7</v>
      </c>
      <c r="O86" s="244">
        <f t="shared" si="113"/>
        <v>1240.4000000000001</v>
      </c>
      <c r="P86" s="199">
        <f t="shared" si="105"/>
        <v>-348.29999999999995</v>
      </c>
      <c r="Q86" s="201">
        <f t="shared" si="96"/>
        <v>0.78076414678668093</v>
      </c>
      <c r="R86" s="233">
        <f>SUM(R88,R92:R95,R97,R100)</f>
        <v>60205.399999999994</v>
      </c>
      <c r="S86" s="247">
        <f t="shared" ref="S86:U86" si="114">SUM(S88,S92:S95,S97,S100)</f>
        <v>60317.799999999996</v>
      </c>
      <c r="T86" s="199">
        <f t="shared" si="114"/>
        <v>44100.9</v>
      </c>
      <c r="U86" s="244">
        <f t="shared" si="114"/>
        <v>37584.299999999996</v>
      </c>
      <c r="V86" s="199">
        <f t="shared" si="110"/>
        <v>-6516.6000000000058</v>
      </c>
      <c r="W86" s="201">
        <f t="shared" si="111"/>
        <v>0.85223430814337109</v>
      </c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4"/>
      <c r="AS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/>
      <c r="BV86" s="34"/>
      <c r="BW86" s="34"/>
      <c r="BX86" s="34"/>
      <c r="BY86" s="34"/>
      <c r="BZ86" s="34"/>
      <c r="CA86" s="34"/>
      <c r="CB86" s="34"/>
      <c r="CC86" s="34"/>
      <c r="CD86" s="34"/>
      <c r="CE86" s="34"/>
      <c r="CF86" s="34"/>
      <c r="CG86" s="34"/>
      <c r="CH86" s="34"/>
      <c r="CI86" s="34"/>
      <c r="CJ86" s="34"/>
      <c r="CK86" s="34"/>
      <c r="CL86" s="34"/>
      <c r="CM86" s="34"/>
      <c r="CN86" s="34"/>
      <c r="CO86" s="34"/>
      <c r="CP86" s="34"/>
      <c r="CQ86" s="34"/>
      <c r="CR86" s="34"/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58"/>
      <c r="GF86" s="58"/>
      <c r="GG86" s="58"/>
      <c r="GH86" s="58"/>
      <c r="GI86" s="58"/>
      <c r="GJ86" s="58"/>
      <c r="GK86" s="58"/>
      <c r="GL86" s="58"/>
      <c r="GM86" s="58"/>
      <c r="GN86" s="58"/>
    </row>
    <row r="87" spans="1:196" ht="31.5" hidden="1" customHeight="1" x14ac:dyDescent="0.3">
      <c r="A87" s="202"/>
      <c r="B87" s="360"/>
      <c r="C87" s="204" t="s">
        <v>161</v>
      </c>
      <c r="D87" s="204" t="s">
        <v>74</v>
      </c>
      <c r="E87" s="367" t="s">
        <v>162</v>
      </c>
      <c r="F87" s="308"/>
      <c r="G87" s="207"/>
      <c r="H87" s="249"/>
      <c r="I87" s="209">
        <f t="shared" si="103"/>
        <v>0</v>
      </c>
      <c r="J87" s="207">
        <f t="shared" si="104"/>
        <v>0</v>
      </c>
      <c r="K87" s="281" t="e">
        <f t="shared" si="102"/>
        <v>#DIV/0!</v>
      </c>
      <c r="L87" s="234"/>
      <c r="M87" s="207"/>
      <c r="N87" s="207"/>
      <c r="O87" s="249"/>
      <c r="P87" s="207">
        <f t="shared" si="105"/>
        <v>0</v>
      </c>
      <c r="Q87" s="201" t="e">
        <f t="shared" si="96"/>
        <v>#DIV/0!</v>
      </c>
      <c r="R87" s="234">
        <f t="shared" si="106"/>
        <v>0</v>
      </c>
      <c r="S87" s="248">
        <f t="shared" si="107"/>
        <v>0</v>
      </c>
      <c r="T87" s="207">
        <f t="shared" si="108"/>
        <v>0</v>
      </c>
      <c r="U87" s="249">
        <f t="shared" si="109"/>
        <v>0</v>
      </c>
      <c r="V87" s="207">
        <f t="shared" si="110"/>
        <v>0</v>
      </c>
      <c r="W87" s="208" t="e">
        <f t="shared" si="111"/>
        <v>#DIV/0!</v>
      </c>
      <c r="X87" s="38"/>
      <c r="Y87" s="7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</row>
    <row r="88" spans="1:196" ht="36" customHeight="1" x14ac:dyDescent="0.3">
      <c r="A88" s="202"/>
      <c r="B88" s="360"/>
      <c r="C88" s="204" t="s">
        <v>207</v>
      </c>
      <c r="D88" s="204" t="s">
        <v>75</v>
      </c>
      <c r="E88" s="367" t="s">
        <v>243</v>
      </c>
      <c r="F88" s="308">
        <v>568.5</v>
      </c>
      <c r="G88" s="207">
        <v>568.5</v>
      </c>
      <c r="H88" s="249">
        <v>510</v>
      </c>
      <c r="I88" s="209">
        <f t="shared" si="103"/>
        <v>1.0192125563789421E-3</v>
      </c>
      <c r="J88" s="207">
        <f t="shared" si="104"/>
        <v>-58.5</v>
      </c>
      <c r="K88" s="283">
        <f t="shared" si="102"/>
        <v>0.8970976253298153</v>
      </c>
      <c r="L88" s="234"/>
      <c r="M88" s="207">
        <v>99</v>
      </c>
      <c r="N88" s="207">
        <v>99</v>
      </c>
      <c r="O88" s="249">
        <v>99</v>
      </c>
      <c r="P88" s="207">
        <f t="shared" si="105"/>
        <v>0</v>
      </c>
      <c r="Q88" s="208">
        <f t="shared" si="96"/>
        <v>1</v>
      </c>
      <c r="R88" s="234">
        <f t="shared" si="106"/>
        <v>568.5</v>
      </c>
      <c r="S88" s="248">
        <f t="shared" si="107"/>
        <v>667.5</v>
      </c>
      <c r="T88" s="207">
        <f t="shared" si="108"/>
        <v>667.5</v>
      </c>
      <c r="U88" s="249">
        <f t="shared" si="109"/>
        <v>609</v>
      </c>
      <c r="V88" s="207">
        <f t="shared" si="110"/>
        <v>-58.5</v>
      </c>
      <c r="W88" s="208">
        <f t="shared" si="111"/>
        <v>0.91235955056179774</v>
      </c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</row>
    <row r="89" spans="1:196" ht="39" hidden="1" customHeight="1" x14ac:dyDescent="0.3">
      <c r="A89" s="202"/>
      <c r="B89" s="360" t="s">
        <v>34</v>
      </c>
      <c r="C89" s="204" t="s">
        <v>157</v>
      </c>
      <c r="D89" s="204" t="s">
        <v>75</v>
      </c>
      <c r="E89" s="367" t="s">
        <v>158</v>
      </c>
      <c r="F89" s="308"/>
      <c r="G89" s="207"/>
      <c r="H89" s="249"/>
      <c r="I89" s="206">
        <f t="shared" si="103"/>
        <v>0</v>
      </c>
      <c r="J89" s="207">
        <f t="shared" si="104"/>
        <v>0</v>
      </c>
      <c r="K89" s="283" t="e">
        <f t="shared" si="102"/>
        <v>#DIV/0!</v>
      </c>
      <c r="L89" s="234"/>
      <c r="M89" s="207"/>
      <c r="N89" s="207"/>
      <c r="O89" s="249"/>
      <c r="P89" s="207">
        <f t="shared" si="105"/>
        <v>0</v>
      </c>
      <c r="Q89" s="208" t="e">
        <f t="shared" si="96"/>
        <v>#DIV/0!</v>
      </c>
      <c r="R89" s="234">
        <f t="shared" si="106"/>
        <v>0</v>
      </c>
      <c r="S89" s="248">
        <f t="shared" si="107"/>
        <v>0</v>
      </c>
      <c r="T89" s="207">
        <f t="shared" si="108"/>
        <v>0</v>
      </c>
      <c r="U89" s="249">
        <f t="shared" si="109"/>
        <v>0</v>
      </c>
      <c r="V89" s="207">
        <f t="shared" si="110"/>
        <v>0</v>
      </c>
      <c r="W89" s="208" t="e">
        <f t="shared" si="111"/>
        <v>#DIV/0!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</row>
    <row r="90" spans="1:196" ht="39" hidden="1" customHeight="1" x14ac:dyDescent="0.3">
      <c r="A90" s="202"/>
      <c r="B90" s="360" t="s">
        <v>34</v>
      </c>
      <c r="C90" s="204" t="s">
        <v>159</v>
      </c>
      <c r="D90" s="204" t="s">
        <v>75</v>
      </c>
      <c r="E90" s="367" t="s">
        <v>160</v>
      </c>
      <c r="F90" s="308"/>
      <c r="G90" s="207"/>
      <c r="H90" s="249"/>
      <c r="I90" s="209">
        <f t="shared" si="103"/>
        <v>0</v>
      </c>
      <c r="J90" s="207">
        <f t="shared" si="104"/>
        <v>0</v>
      </c>
      <c r="K90" s="208"/>
      <c r="L90" s="234"/>
      <c r="M90" s="207"/>
      <c r="N90" s="207"/>
      <c r="O90" s="249"/>
      <c r="P90" s="207">
        <f t="shared" si="105"/>
        <v>0</v>
      </c>
      <c r="Q90" s="208" t="e">
        <f t="shared" si="96"/>
        <v>#DIV/0!</v>
      </c>
      <c r="R90" s="234">
        <f t="shared" si="106"/>
        <v>0</v>
      </c>
      <c r="S90" s="248">
        <f t="shared" si="107"/>
        <v>0</v>
      </c>
      <c r="T90" s="207">
        <f t="shared" si="108"/>
        <v>0</v>
      </c>
      <c r="U90" s="249">
        <f t="shared" si="109"/>
        <v>0</v>
      </c>
      <c r="V90" s="207">
        <f t="shared" si="110"/>
        <v>0</v>
      </c>
      <c r="W90" s="208" t="e">
        <f t="shared" si="111"/>
        <v>#DIV/0!</v>
      </c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</row>
    <row r="91" spans="1:196" ht="52.2" hidden="1" customHeight="1" x14ac:dyDescent="0.3">
      <c r="A91" s="202"/>
      <c r="B91" s="360" t="s">
        <v>34</v>
      </c>
      <c r="C91" s="204" t="s">
        <v>173</v>
      </c>
      <c r="D91" s="204" t="s">
        <v>75</v>
      </c>
      <c r="E91" s="367" t="s">
        <v>76</v>
      </c>
      <c r="F91" s="308"/>
      <c r="G91" s="207"/>
      <c r="H91" s="249"/>
      <c r="I91" s="209">
        <f t="shared" si="103"/>
        <v>0</v>
      </c>
      <c r="J91" s="207">
        <f t="shared" si="104"/>
        <v>0</v>
      </c>
      <c r="K91" s="208"/>
      <c r="L91" s="234"/>
      <c r="M91" s="207"/>
      <c r="N91" s="207"/>
      <c r="O91" s="249"/>
      <c r="P91" s="207">
        <f t="shared" si="105"/>
        <v>0</v>
      </c>
      <c r="Q91" s="208" t="e">
        <f t="shared" si="96"/>
        <v>#DIV/0!</v>
      </c>
      <c r="R91" s="234">
        <f t="shared" si="106"/>
        <v>0</v>
      </c>
      <c r="S91" s="248">
        <f t="shared" si="107"/>
        <v>0</v>
      </c>
      <c r="T91" s="207">
        <f t="shared" si="108"/>
        <v>0</v>
      </c>
      <c r="U91" s="249">
        <f t="shared" si="109"/>
        <v>0</v>
      </c>
      <c r="V91" s="207">
        <f t="shared" si="110"/>
        <v>0</v>
      </c>
      <c r="W91" s="208" t="e">
        <f t="shared" si="111"/>
        <v>#DIV/0!</v>
      </c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</row>
    <row r="92" spans="1:196" ht="36" customHeight="1" x14ac:dyDescent="0.3">
      <c r="A92" s="202"/>
      <c r="B92" s="360" t="s">
        <v>34</v>
      </c>
      <c r="C92" s="204" t="s">
        <v>208</v>
      </c>
      <c r="D92" s="204" t="s">
        <v>75</v>
      </c>
      <c r="E92" s="412" t="s">
        <v>179</v>
      </c>
      <c r="F92" s="308">
        <v>528</v>
      </c>
      <c r="G92" s="207">
        <v>528</v>
      </c>
      <c r="H92" s="249">
        <v>335.4</v>
      </c>
      <c r="I92" s="209">
        <f t="shared" ref="I92" si="115">H92/$H$6</f>
        <v>6.7028214001862182E-4</v>
      </c>
      <c r="J92" s="207">
        <f t="shared" ref="J92" si="116">H92-G92</f>
        <v>-192.60000000000002</v>
      </c>
      <c r="K92" s="208">
        <f t="shared" si="102"/>
        <v>0.63522727272727264</v>
      </c>
      <c r="L92" s="234">
        <v>214.6</v>
      </c>
      <c r="M92" s="207">
        <v>228</v>
      </c>
      <c r="N92" s="207">
        <v>228</v>
      </c>
      <c r="O92" s="249">
        <v>227.4</v>
      </c>
      <c r="P92" s="207">
        <f t="shared" ref="P92" si="117">O92-N92</f>
        <v>-0.59999999999999432</v>
      </c>
      <c r="Q92" s="208">
        <f t="shared" si="96"/>
        <v>0.99736842105263157</v>
      </c>
      <c r="R92" s="234">
        <f t="shared" si="106"/>
        <v>742.6</v>
      </c>
      <c r="S92" s="248">
        <f t="shared" si="107"/>
        <v>756</v>
      </c>
      <c r="T92" s="207">
        <f t="shared" si="108"/>
        <v>756</v>
      </c>
      <c r="U92" s="249">
        <f t="shared" si="109"/>
        <v>562.79999999999995</v>
      </c>
      <c r="V92" s="207">
        <f t="shared" ref="V92" si="118">U92-T92</f>
        <v>-193.20000000000005</v>
      </c>
      <c r="W92" s="208">
        <f t="shared" si="111"/>
        <v>0.74444444444444435</v>
      </c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</row>
    <row r="93" spans="1:196" ht="36" customHeight="1" x14ac:dyDescent="0.3">
      <c r="A93" s="202"/>
      <c r="B93" s="203"/>
      <c r="C93" s="204" t="s">
        <v>157</v>
      </c>
      <c r="D93" s="204" t="s">
        <v>75</v>
      </c>
      <c r="E93" s="412" t="s">
        <v>158</v>
      </c>
      <c r="F93" s="308">
        <v>90</v>
      </c>
      <c r="G93" s="207">
        <v>90</v>
      </c>
      <c r="H93" s="249">
        <v>42</v>
      </c>
      <c r="I93" s="206">
        <f t="shared" ref="I93" si="119">H93/$H$6</f>
        <v>8.3935151701795225E-5</v>
      </c>
      <c r="J93" s="207">
        <f t="shared" ref="J93" si="120">H93-G93</f>
        <v>-48</v>
      </c>
      <c r="K93" s="208">
        <f t="shared" ref="K93" si="121">H93/G93</f>
        <v>0.46666666666666667</v>
      </c>
      <c r="L93" s="234"/>
      <c r="M93" s="207"/>
      <c r="N93" s="207"/>
      <c r="O93" s="249"/>
      <c r="P93" s="207"/>
      <c r="Q93" s="208"/>
      <c r="R93" s="234">
        <f t="shared" ref="R93" si="122">SUM(F93,L93)</f>
        <v>90</v>
      </c>
      <c r="S93" s="248">
        <f t="shared" ref="S93" si="123">SUM(F93,M93)</f>
        <v>90</v>
      </c>
      <c r="T93" s="207">
        <f t="shared" ref="T93" si="124">SUM(G93,N93)</f>
        <v>90</v>
      </c>
      <c r="U93" s="249">
        <f t="shared" ref="U93" si="125">SUM(H93,O93)</f>
        <v>42</v>
      </c>
      <c r="V93" s="207">
        <f t="shared" ref="V93" si="126">U93-T93</f>
        <v>-48</v>
      </c>
      <c r="W93" s="208">
        <f t="shared" si="111"/>
        <v>0.46666666666666667</v>
      </c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</row>
    <row r="94" spans="1:196" ht="65.400000000000006" customHeight="1" x14ac:dyDescent="0.3">
      <c r="A94" s="202"/>
      <c r="B94" s="360" t="s">
        <v>34</v>
      </c>
      <c r="C94" s="204" t="s">
        <v>188</v>
      </c>
      <c r="D94" s="204" t="s">
        <v>75</v>
      </c>
      <c r="E94" s="412" t="s">
        <v>189</v>
      </c>
      <c r="F94" s="308">
        <v>22390.1</v>
      </c>
      <c r="G94" s="207">
        <v>13265.5</v>
      </c>
      <c r="H94" s="249">
        <v>11050.9</v>
      </c>
      <c r="I94" s="209">
        <f t="shared" si="103"/>
        <v>2.2084737331937353E-2</v>
      </c>
      <c r="J94" s="207">
        <f t="shared" si="104"/>
        <v>-2214.6000000000004</v>
      </c>
      <c r="K94" s="208">
        <f t="shared" si="102"/>
        <v>0.83305567072481246</v>
      </c>
      <c r="L94" s="234"/>
      <c r="M94" s="207"/>
      <c r="N94" s="207"/>
      <c r="O94" s="249"/>
      <c r="P94" s="207">
        <f t="shared" si="105"/>
        <v>0</v>
      </c>
      <c r="Q94" s="208"/>
      <c r="R94" s="234">
        <f t="shared" si="106"/>
        <v>22390.1</v>
      </c>
      <c r="S94" s="248">
        <f t="shared" si="107"/>
        <v>22390.1</v>
      </c>
      <c r="T94" s="207">
        <f t="shared" si="108"/>
        <v>13265.5</v>
      </c>
      <c r="U94" s="249">
        <f t="shared" si="109"/>
        <v>11050.9</v>
      </c>
      <c r="V94" s="207">
        <f t="shared" si="110"/>
        <v>-2214.6000000000004</v>
      </c>
      <c r="W94" s="208">
        <f t="shared" si="111"/>
        <v>0.83305567072481246</v>
      </c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</row>
    <row r="95" spans="1:196" ht="27" customHeight="1" x14ac:dyDescent="0.3">
      <c r="A95" s="202"/>
      <c r="B95" s="360" t="s">
        <v>17</v>
      </c>
      <c r="C95" s="204" t="s">
        <v>147</v>
      </c>
      <c r="D95" s="204" t="s">
        <v>75</v>
      </c>
      <c r="E95" s="413" t="s">
        <v>148</v>
      </c>
      <c r="F95" s="301">
        <v>34988.6</v>
      </c>
      <c r="G95" s="205">
        <v>27896.3</v>
      </c>
      <c r="H95" s="282">
        <v>24405.599999999999</v>
      </c>
      <c r="I95" s="209">
        <f t="shared" si="103"/>
        <v>4.8773517580317463E-2</v>
      </c>
      <c r="J95" s="207">
        <f t="shared" si="104"/>
        <v>-3490.7000000000007</v>
      </c>
      <c r="K95" s="208">
        <f t="shared" si="102"/>
        <v>0.87486871018737244</v>
      </c>
      <c r="L95" s="234">
        <v>261.7</v>
      </c>
      <c r="M95" s="207">
        <v>261.7</v>
      </c>
      <c r="N95" s="207">
        <v>261.7</v>
      </c>
      <c r="O95" s="249">
        <v>114</v>
      </c>
      <c r="P95" s="207">
        <f t="shared" si="105"/>
        <v>-147.69999999999999</v>
      </c>
      <c r="Q95" s="208">
        <f t="shared" si="96"/>
        <v>0.43561329766908674</v>
      </c>
      <c r="R95" s="234">
        <f t="shared" si="106"/>
        <v>35250.299999999996</v>
      </c>
      <c r="S95" s="248">
        <f t="shared" si="107"/>
        <v>35250.299999999996</v>
      </c>
      <c r="T95" s="207">
        <f t="shared" si="108"/>
        <v>28158</v>
      </c>
      <c r="U95" s="249">
        <f t="shared" si="109"/>
        <v>24519.599999999999</v>
      </c>
      <c r="V95" s="207">
        <f t="shared" si="110"/>
        <v>-3638.4000000000015</v>
      </c>
      <c r="W95" s="208">
        <f t="shared" si="111"/>
        <v>0.87078627743447679</v>
      </c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</row>
    <row r="96" spans="1:196" ht="3" hidden="1" customHeight="1" x14ac:dyDescent="0.3">
      <c r="A96" s="202"/>
      <c r="B96" s="360" t="s">
        <v>17</v>
      </c>
      <c r="C96" s="204" t="s">
        <v>247</v>
      </c>
      <c r="D96" s="204" t="s">
        <v>75</v>
      </c>
      <c r="E96" s="413" t="s">
        <v>248</v>
      </c>
      <c r="F96" s="301"/>
      <c r="G96" s="205"/>
      <c r="H96" s="282"/>
      <c r="I96" s="206">
        <f t="shared" si="103"/>
        <v>0</v>
      </c>
      <c r="J96" s="207">
        <f t="shared" si="104"/>
        <v>0</v>
      </c>
      <c r="K96" s="208" t="e">
        <f t="shared" si="102"/>
        <v>#DIV/0!</v>
      </c>
      <c r="L96" s="234"/>
      <c r="M96" s="207"/>
      <c r="N96" s="207"/>
      <c r="O96" s="249"/>
      <c r="P96" s="207">
        <f t="shared" si="105"/>
        <v>0</v>
      </c>
      <c r="Q96" s="208" t="e">
        <f t="shared" si="96"/>
        <v>#DIV/0!</v>
      </c>
      <c r="R96" s="234">
        <f t="shared" si="106"/>
        <v>0</v>
      </c>
      <c r="S96" s="248">
        <f t="shared" si="107"/>
        <v>0</v>
      </c>
      <c r="T96" s="207">
        <f t="shared" si="108"/>
        <v>0</v>
      </c>
      <c r="U96" s="249">
        <f t="shared" si="109"/>
        <v>0</v>
      </c>
      <c r="V96" s="207">
        <f t="shared" si="110"/>
        <v>0</v>
      </c>
      <c r="W96" s="208" t="e">
        <f t="shared" si="111"/>
        <v>#DIV/0!</v>
      </c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</row>
    <row r="97" spans="1:196" ht="36.6" customHeight="1" x14ac:dyDescent="0.3">
      <c r="A97" s="202"/>
      <c r="B97" s="360" t="s">
        <v>17</v>
      </c>
      <c r="C97" s="204" t="s">
        <v>180</v>
      </c>
      <c r="D97" s="204" t="s">
        <v>74</v>
      </c>
      <c r="E97" s="413" t="s">
        <v>181</v>
      </c>
      <c r="F97" s="301"/>
      <c r="G97" s="205"/>
      <c r="H97" s="282"/>
      <c r="I97" s="209">
        <f t="shared" si="103"/>
        <v>0</v>
      </c>
      <c r="J97" s="207">
        <f t="shared" si="104"/>
        <v>0</v>
      </c>
      <c r="K97" s="208"/>
      <c r="L97" s="234">
        <v>1000</v>
      </c>
      <c r="M97" s="207">
        <v>1000</v>
      </c>
      <c r="N97" s="207">
        <v>1000</v>
      </c>
      <c r="O97" s="249">
        <v>800</v>
      </c>
      <c r="P97" s="207">
        <f t="shared" si="105"/>
        <v>-200</v>
      </c>
      <c r="Q97" s="208">
        <f t="shared" si="96"/>
        <v>0.8</v>
      </c>
      <c r="R97" s="234">
        <f t="shared" si="106"/>
        <v>1000</v>
      </c>
      <c r="S97" s="248">
        <f t="shared" si="107"/>
        <v>1000</v>
      </c>
      <c r="T97" s="207">
        <f t="shared" si="108"/>
        <v>1000</v>
      </c>
      <c r="U97" s="249">
        <f t="shared" si="109"/>
        <v>800</v>
      </c>
      <c r="V97" s="207">
        <f t="shared" si="110"/>
        <v>-200</v>
      </c>
      <c r="W97" s="208">
        <f t="shared" si="111"/>
        <v>0.8</v>
      </c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</row>
    <row r="98" spans="1:196" ht="105" hidden="1" customHeight="1" x14ac:dyDescent="0.3">
      <c r="A98" s="202"/>
      <c r="B98" s="360" t="s">
        <v>17</v>
      </c>
      <c r="C98" s="204" t="s">
        <v>228</v>
      </c>
      <c r="D98" s="204" t="s">
        <v>74</v>
      </c>
      <c r="E98" s="413" t="s">
        <v>229</v>
      </c>
      <c r="F98" s="301"/>
      <c r="G98" s="205"/>
      <c r="H98" s="282"/>
      <c r="I98" s="209">
        <f t="shared" si="103"/>
        <v>0</v>
      </c>
      <c r="J98" s="207">
        <f t="shared" si="104"/>
        <v>0</v>
      </c>
      <c r="K98" s="208"/>
      <c r="L98" s="234"/>
      <c r="M98" s="207"/>
      <c r="N98" s="207"/>
      <c r="O98" s="249"/>
      <c r="P98" s="207">
        <f t="shared" si="105"/>
        <v>0</v>
      </c>
      <c r="Q98" s="208" t="e">
        <f t="shared" si="96"/>
        <v>#DIV/0!</v>
      </c>
      <c r="R98" s="234">
        <f t="shared" si="106"/>
        <v>0</v>
      </c>
      <c r="S98" s="248">
        <f t="shared" si="107"/>
        <v>0</v>
      </c>
      <c r="T98" s="207">
        <f t="shared" si="108"/>
        <v>0</v>
      </c>
      <c r="U98" s="249">
        <f t="shared" si="109"/>
        <v>0</v>
      </c>
      <c r="V98" s="199">
        <f t="shared" si="110"/>
        <v>0</v>
      </c>
      <c r="W98" s="208" t="e">
        <f t="shared" si="111"/>
        <v>#DIV/0!</v>
      </c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</row>
    <row r="99" spans="1:196" s="97" customFormat="1" ht="122.4" hidden="1" customHeight="1" thickBot="1" x14ac:dyDescent="0.4">
      <c r="A99" s="363"/>
      <c r="B99" s="414"/>
      <c r="C99" s="211"/>
      <c r="D99" s="365"/>
      <c r="E99" s="415" t="s">
        <v>256</v>
      </c>
      <c r="F99" s="313"/>
      <c r="G99" s="314"/>
      <c r="H99" s="291"/>
      <c r="I99" s="332">
        <f t="shared" si="103"/>
        <v>0</v>
      </c>
      <c r="J99" s="333">
        <f t="shared" si="104"/>
        <v>0</v>
      </c>
      <c r="K99" s="253"/>
      <c r="L99" s="250"/>
      <c r="M99" s="251"/>
      <c r="N99" s="251"/>
      <c r="O99" s="291"/>
      <c r="P99" s="251">
        <f t="shared" si="105"/>
        <v>0</v>
      </c>
      <c r="Q99" s="253" t="e">
        <f t="shared" si="96"/>
        <v>#DIV/0!</v>
      </c>
      <c r="R99" s="250">
        <f t="shared" si="106"/>
        <v>0</v>
      </c>
      <c r="S99" s="251">
        <f t="shared" si="107"/>
        <v>0</v>
      </c>
      <c r="T99" s="251">
        <f t="shared" si="108"/>
        <v>0</v>
      </c>
      <c r="U99" s="252">
        <f t="shared" si="109"/>
        <v>0</v>
      </c>
      <c r="V99" s="271">
        <f t="shared" si="110"/>
        <v>0</v>
      </c>
      <c r="W99" s="253" t="e">
        <f t="shared" si="111"/>
        <v>#DIV/0!</v>
      </c>
      <c r="X99" s="94"/>
      <c r="Y99" s="94"/>
      <c r="Z99" s="94"/>
      <c r="AA99" s="94"/>
      <c r="AB99" s="94"/>
      <c r="AC99" s="94"/>
      <c r="AD99" s="94"/>
      <c r="AE99" s="94"/>
      <c r="AF99" s="94"/>
      <c r="AG99" s="94"/>
      <c r="AH99" s="94"/>
      <c r="AI99" s="94"/>
      <c r="AJ99" s="94"/>
      <c r="AK99" s="94"/>
      <c r="AL99" s="94"/>
      <c r="AM99" s="94"/>
      <c r="AN99" s="94"/>
      <c r="AO99" s="94"/>
      <c r="AP99" s="94"/>
      <c r="AQ99" s="94"/>
      <c r="AR99" s="95"/>
      <c r="AS99" s="95"/>
      <c r="AT99" s="95"/>
      <c r="AU99" s="95"/>
      <c r="AV99" s="95"/>
      <c r="AW99" s="95"/>
      <c r="AX99" s="95"/>
      <c r="AY99" s="95"/>
      <c r="AZ99" s="95"/>
      <c r="BA99" s="95"/>
      <c r="BB99" s="95"/>
      <c r="BC99" s="95"/>
      <c r="BD99" s="95"/>
      <c r="BE99" s="95"/>
      <c r="BF99" s="95"/>
      <c r="BG99" s="95"/>
      <c r="BH99" s="95"/>
      <c r="BI99" s="95"/>
      <c r="BJ99" s="95"/>
      <c r="BK99" s="95"/>
      <c r="BL99" s="95"/>
      <c r="BM99" s="95"/>
      <c r="BN99" s="95"/>
      <c r="BO99" s="95"/>
      <c r="BP99" s="95"/>
      <c r="BQ99" s="95"/>
      <c r="BR99" s="95"/>
      <c r="BS99" s="95"/>
      <c r="BT99" s="95"/>
      <c r="BU99" s="95"/>
      <c r="BV99" s="95"/>
      <c r="BW99" s="95"/>
      <c r="BX99" s="95"/>
      <c r="BY99" s="95"/>
      <c r="BZ99" s="95"/>
      <c r="CA99" s="95"/>
      <c r="CB99" s="95"/>
      <c r="CC99" s="95"/>
      <c r="CD99" s="95"/>
      <c r="CE99" s="95"/>
      <c r="CF99" s="95"/>
      <c r="CG99" s="95"/>
      <c r="CH99" s="95"/>
      <c r="CI99" s="95"/>
      <c r="CJ99" s="95"/>
      <c r="CK99" s="95"/>
      <c r="CL99" s="95"/>
      <c r="CM99" s="95"/>
      <c r="CN99" s="95"/>
      <c r="CO99" s="95"/>
      <c r="CP99" s="95"/>
      <c r="CQ99" s="95"/>
      <c r="CR99" s="95"/>
      <c r="CS99" s="95"/>
      <c r="CT99" s="95"/>
      <c r="CU99" s="95"/>
      <c r="CV99" s="95"/>
      <c r="CW99" s="95"/>
      <c r="CX99" s="95"/>
      <c r="CY99" s="95"/>
      <c r="CZ99" s="95"/>
      <c r="DA99" s="95"/>
      <c r="DB99" s="95"/>
      <c r="DC99" s="95"/>
      <c r="DD99" s="95"/>
      <c r="DE99" s="95"/>
      <c r="DF99" s="95"/>
      <c r="DG99" s="95"/>
      <c r="DH99" s="95"/>
      <c r="DI99" s="95"/>
      <c r="DJ99" s="95"/>
      <c r="DK99" s="95"/>
      <c r="DL99" s="95"/>
      <c r="DM99" s="95"/>
      <c r="DN99" s="95"/>
      <c r="DO99" s="95"/>
      <c r="DP99" s="95"/>
      <c r="DQ99" s="95"/>
      <c r="DR99" s="95"/>
      <c r="DS99" s="95"/>
      <c r="DT99" s="95"/>
      <c r="DU99" s="95"/>
      <c r="DV99" s="95"/>
      <c r="DW99" s="95"/>
      <c r="DX99" s="95"/>
      <c r="DY99" s="95"/>
      <c r="DZ99" s="95"/>
      <c r="EA99" s="95"/>
      <c r="EB99" s="95"/>
      <c r="EC99" s="95"/>
      <c r="ED99" s="95"/>
      <c r="EE99" s="95"/>
      <c r="EF99" s="95"/>
      <c r="EG99" s="95"/>
      <c r="EH99" s="95"/>
      <c r="EI99" s="95"/>
      <c r="EJ99" s="95"/>
      <c r="EK99" s="95"/>
      <c r="EL99" s="95"/>
      <c r="EM99" s="95"/>
      <c r="EN99" s="95"/>
      <c r="EO99" s="95"/>
      <c r="EP99" s="95"/>
      <c r="EQ99" s="95"/>
      <c r="ER99" s="95"/>
      <c r="ES99" s="95"/>
      <c r="ET99" s="95"/>
      <c r="EU99" s="95"/>
      <c r="EV99" s="95"/>
      <c r="EW99" s="95"/>
      <c r="EX99" s="95"/>
      <c r="EY99" s="95"/>
      <c r="EZ99" s="95"/>
      <c r="FA99" s="95"/>
      <c r="FB99" s="95"/>
      <c r="FC99" s="95"/>
      <c r="FD99" s="95"/>
      <c r="FE99" s="95"/>
      <c r="FF99" s="95"/>
      <c r="FG99" s="95"/>
      <c r="FH99" s="95"/>
      <c r="FI99" s="95"/>
      <c r="FJ99" s="95"/>
      <c r="FK99" s="95"/>
      <c r="FL99" s="95"/>
      <c r="FM99" s="95"/>
      <c r="FN99" s="95"/>
      <c r="FO99" s="95"/>
      <c r="FP99" s="95"/>
      <c r="FQ99" s="95"/>
      <c r="FR99" s="95"/>
      <c r="FS99" s="95"/>
      <c r="FT99" s="95"/>
      <c r="FU99" s="95"/>
      <c r="FV99" s="95"/>
      <c r="FW99" s="95"/>
      <c r="FX99" s="95"/>
      <c r="FY99" s="95"/>
      <c r="FZ99" s="95"/>
      <c r="GA99" s="95"/>
      <c r="GB99" s="95"/>
      <c r="GC99" s="95"/>
      <c r="GD99" s="95"/>
      <c r="GE99" s="96"/>
      <c r="GF99" s="96"/>
      <c r="GG99" s="96"/>
      <c r="GH99" s="96"/>
      <c r="GI99" s="96"/>
      <c r="GJ99" s="96"/>
      <c r="GK99" s="96"/>
      <c r="GL99" s="96"/>
      <c r="GM99" s="96"/>
      <c r="GN99" s="96"/>
    </row>
    <row r="100" spans="1:196" ht="36.6" customHeight="1" x14ac:dyDescent="0.3">
      <c r="A100" s="202"/>
      <c r="B100" s="360" t="s">
        <v>17</v>
      </c>
      <c r="C100" s="204" t="s">
        <v>339</v>
      </c>
      <c r="D100" s="204" t="s">
        <v>341</v>
      </c>
      <c r="E100" s="413" t="s">
        <v>340</v>
      </c>
      <c r="F100" s="301">
        <v>163.9</v>
      </c>
      <c r="G100" s="205">
        <v>163.9</v>
      </c>
      <c r="H100" s="282"/>
      <c r="I100" s="209">
        <f t="shared" ref="I100" si="127">H100/$H$6</f>
        <v>0</v>
      </c>
      <c r="J100" s="207">
        <f t="shared" ref="J100" si="128">H100-G100</f>
        <v>-163.9</v>
      </c>
      <c r="K100" s="208"/>
      <c r="L100" s="234"/>
      <c r="M100" s="207"/>
      <c r="N100" s="207"/>
      <c r="O100" s="249"/>
      <c r="P100" s="207">
        <f t="shared" ref="P100" si="129">O100-N100</f>
        <v>0</v>
      </c>
      <c r="Q100" s="208"/>
      <c r="R100" s="234">
        <f t="shared" ref="R100" si="130">SUM(F100,L100)</f>
        <v>163.9</v>
      </c>
      <c r="S100" s="248">
        <f t="shared" ref="S100" si="131">SUM(F100,M100)</f>
        <v>163.9</v>
      </c>
      <c r="T100" s="207">
        <f t="shared" ref="T100" si="132">SUM(G100,N100)</f>
        <v>163.9</v>
      </c>
      <c r="U100" s="249">
        <f t="shared" ref="U100" si="133">SUM(H100,O100)</f>
        <v>0</v>
      </c>
      <c r="V100" s="207">
        <f t="shared" ref="V100" si="134">U100-T100</f>
        <v>-163.9</v>
      </c>
      <c r="W100" s="208">
        <f t="shared" ref="W100" si="135">U100/T100</f>
        <v>0</v>
      </c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</row>
    <row r="101" spans="1:196" s="8" customFormat="1" ht="24" customHeight="1" thickBot="1" x14ac:dyDescent="0.35">
      <c r="A101" s="197">
        <v>10</v>
      </c>
      <c r="B101" s="395" t="s">
        <v>30</v>
      </c>
      <c r="C101" s="395" t="s">
        <v>330</v>
      </c>
      <c r="D101" s="395"/>
      <c r="E101" s="411" t="s">
        <v>331</v>
      </c>
      <c r="F101" s="310">
        <f>F102+F103+F104+F106+F107+F108+F109+F110+F113+F116+F117+F119+F120+F133+F135+F136</f>
        <v>5072.5999999999995</v>
      </c>
      <c r="G101" s="199">
        <f>G102+G103+G104+G106+G107+G108+G109+G110+G113+G116+G117+G119+G120+G133+G135+G136</f>
        <v>5072.5999999999995</v>
      </c>
      <c r="H101" s="244">
        <f>H102+H103+H104+H106+H107+H108+H109+H110+H113+H116+H117+H119+H120+H133+H135+H136</f>
        <v>2388.6</v>
      </c>
      <c r="I101" s="200">
        <f t="shared" ref="I101" si="136">H101/$H$6</f>
        <v>4.7735119846406679E-3</v>
      </c>
      <c r="J101" s="199">
        <f t="shared" ref="J101" si="137">H101-G101</f>
        <v>-2683.9999999999995</v>
      </c>
      <c r="K101" s="281">
        <f t="shared" ref="K101" si="138">H101/G101</f>
        <v>0.47088278200528333</v>
      </c>
      <c r="L101" s="233">
        <f>L102+L103+L104+L106+L107+L108+L109+L110+L113+L116+L117+L119+L120+L133+L135+L136</f>
        <v>57692.200000000004</v>
      </c>
      <c r="M101" s="199">
        <f>M102+M103+M104+M106+M107+M108+M109+M110+M113+M116+M117+M119+M120+M133+M135+M136</f>
        <v>58034.000000000007</v>
      </c>
      <c r="N101" s="199">
        <f>N102+N103+N104+N106+N107+N108+N109+N110+N113+N116+N117+N119+N120+N133+N135+N136</f>
        <v>49554.200000000004</v>
      </c>
      <c r="O101" s="244">
        <f>O102+O103+O104+O106+O107+O108+O109+O110+O113+O116+O117+O119+O120+O133+O135+O136</f>
        <v>28237.900000000005</v>
      </c>
      <c r="P101" s="199">
        <f t="shared" ref="P101" si="139">O101-N101</f>
        <v>-21316.3</v>
      </c>
      <c r="Q101" s="201">
        <f t="shared" ref="Q101" si="140">O101/N101</f>
        <v>0.56983868168591167</v>
      </c>
      <c r="R101" s="233">
        <f>R102+R103+R104+R106+R107+R108+R109+R110+R113+R116+R117+R119+R120+R133+R135+R136</f>
        <v>62764.800000000003</v>
      </c>
      <c r="S101" s="247">
        <f>S102+S103+S104+S106+S107+S108+S109+S110+S113+S116+S117+S119+S120+S133+S135+S136</f>
        <v>63106.600000000006</v>
      </c>
      <c r="T101" s="199">
        <f>T102+T103+T104+T106+T107+T108+T109+T110+T113+T116+T117+T119+T120+T133+T135+T136</f>
        <v>54626.8</v>
      </c>
      <c r="U101" s="244">
        <f>U102+U103+U104+U106+U107+U108+U109+U110+U113+U116+U117+U119+U120+U133+U135+U136</f>
        <v>30626.500000000004</v>
      </c>
      <c r="V101" s="199">
        <f t="shared" ref="V101" si="141">U101-T101</f>
        <v>-24000.3</v>
      </c>
      <c r="W101" s="201">
        <f t="shared" ref="W101" si="142">U101/T101</f>
        <v>0.56064971772097216</v>
      </c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  <c r="CP101" s="34"/>
      <c r="CQ101" s="34"/>
      <c r="CR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58"/>
      <c r="GF101" s="58"/>
      <c r="GG101" s="58"/>
      <c r="GH101" s="58"/>
      <c r="GI101" s="58"/>
      <c r="GJ101" s="58"/>
      <c r="GK101" s="58"/>
      <c r="GL101" s="58"/>
      <c r="GM101" s="58"/>
      <c r="GN101" s="58"/>
    </row>
    <row r="102" spans="1:196" s="8" customFormat="1" ht="22.8" customHeight="1" thickBot="1" x14ac:dyDescent="0.35">
      <c r="A102" s="202"/>
      <c r="B102" s="433">
        <v>180404</v>
      </c>
      <c r="C102" s="204" t="s">
        <v>230</v>
      </c>
      <c r="D102" s="204" t="s">
        <v>232</v>
      </c>
      <c r="E102" s="367" t="s">
        <v>231</v>
      </c>
      <c r="F102" s="311">
        <v>35.700000000000003</v>
      </c>
      <c r="G102" s="218">
        <v>35.700000000000003</v>
      </c>
      <c r="H102" s="312"/>
      <c r="I102" s="215">
        <f t="shared" si="103"/>
        <v>0</v>
      </c>
      <c r="J102" s="207">
        <f t="shared" si="104"/>
        <v>-35.700000000000003</v>
      </c>
      <c r="K102" s="434"/>
      <c r="L102" s="234"/>
      <c r="M102" s="207"/>
      <c r="N102" s="207"/>
      <c r="O102" s="312"/>
      <c r="P102" s="207">
        <f t="shared" si="105"/>
        <v>0</v>
      </c>
      <c r="Q102" s="208"/>
      <c r="R102" s="234">
        <f t="shared" si="106"/>
        <v>35.700000000000003</v>
      </c>
      <c r="S102" s="248">
        <f t="shared" si="107"/>
        <v>35.700000000000003</v>
      </c>
      <c r="T102" s="207">
        <f t="shared" si="108"/>
        <v>35.700000000000003</v>
      </c>
      <c r="U102" s="249">
        <f t="shared" si="109"/>
        <v>0</v>
      </c>
      <c r="V102" s="207">
        <f>U102-T102</f>
        <v>-35.700000000000003</v>
      </c>
      <c r="W102" s="208">
        <f t="shared" si="111"/>
        <v>0</v>
      </c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  <c r="BF102" s="34"/>
      <c r="BG102" s="34"/>
      <c r="BH102" s="34"/>
      <c r="BI102" s="34"/>
      <c r="BJ102" s="34"/>
      <c r="BK102" s="34"/>
      <c r="BL102" s="34"/>
      <c r="BM102" s="34"/>
      <c r="BN102" s="34"/>
      <c r="BO102" s="34"/>
      <c r="BP102" s="34"/>
      <c r="BQ102" s="34"/>
      <c r="BR102" s="34"/>
      <c r="BS102" s="34"/>
      <c r="BT102" s="34"/>
      <c r="BU102" s="34"/>
      <c r="BV102" s="34"/>
      <c r="BW102" s="34"/>
      <c r="BX102" s="34"/>
      <c r="BY102" s="34"/>
      <c r="BZ102" s="34"/>
      <c r="CA102" s="34"/>
      <c r="CB102" s="34"/>
      <c r="CC102" s="34"/>
      <c r="CD102" s="34"/>
      <c r="CE102" s="34"/>
      <c r="CF102" s="34"/>
      <c r="CG102" s="34"/>
      <c r="CH102" s="34"/>
      <c r="CI102" s="34"/>
      <c r="CJ102" s="34"/>
      <c r="CK102" s="34"/>
      <c r="CL102" s="34"/>
      <c r="CM102" s="34"/>
      <c r="CN102" s="34"/>
      <c r="CO102" s="34"/>
      <c r="CP102" s="34"/>
      <c r="CQ102" s="34"/>
      <c r="CR102" s="34"/>
      <c r="CS102" s="34"/>
      <c r="CT102" s="34"/>
      <c r="CU102" s="34"/>
      <c r="CV102" s="34"/>
      <c r="CW102" s="34"/>
      <c r="CX102" s="34"/>
      <c r="CY102" s="34"/>
      <c r="CZ102" s="34"/>
      <c r="DA102" s="34"/>
      <c r="DB102" s="34"/>
      <c r="DC102" s="34"/>
      <c r="DD102" s="34"/>
      <c r="DE102" s="34"/>
      <c r="DF102" s="34"/>
      <c r="DG102" s="34"/>
      <c r="DH102" s="34"/>
      <c r="DI102" s="34"/>
      <c r="DJ102" s="34"/>
      <c r="DK102" s="34"/>
      <c r="DL102" s="34"/>
      <c r="DM102" s="34"/>
      <c r="DN102" s="34"/>
      <c r="DO102" s="34"/>
      <c r="DP102" s="34"/>
      <c r="DQ102" s="34"/>
      <c r="DR102" s="34"/>
      <c r="DS102" s="34"/>
      <c r="DT102" s="34"/>
      <c r="DU102" s="34"/>
      <c r="DV102" s="34"/>
      <c r="DW102" s="34"/>
      <c r="DX102" s="34"/>
      <c r="DY102" s="34"/>
      <c r="DZ102" s="34"/>
      <c r="EA102" s="34"/>
      <c r="EB102" s="34"/>
      <c r="EC102" s="34"/>
      <c r="ED102" s="34"/>
      <c r="EE102" s="34"/>
      <c r="EF102" s="34"/>
      <c r="EG102" s="34"/>
      <c r="EH102" s="34"/>
      <c r="EI102" s="34"/>
      <c r="EJ102" s="34"/>
      <c r="EK102" s="34"/>
      <c r="EL102" s="34"/>
      <c r="EM102" s="34"/>
      <c r="EN102" s="34"/>
      <c r="EO102" s="34"/>
      <c r="EP102" s="34"/>
      <c r="EQ102" s="34"/>
      <c r="ER102" s="34"/>
      <c r="ES102" s="34"/>
      <c r="ET102" s="34"/>
      <c r="EU102" s="34"/>
      <c r="EV102" s="34"/>
      <c r="EW102" s="34"/>
      <c r="EX102" s="34"/>
      <c r="EY102" s="34"/>
      <c r="EZ102" s="34"/>
      <c r="FA102" s="34"/>
      <c r="FB102" s="34"/>
      <c r="FC102" s="34"/>
      <c r="FD102" s="34"/>
      <c r="FE102" s="34"/>
      <c r="FF102" s="34"/>
      <c r="FG102" s="34"/>
      <c r="FH102" s="34"/>
      <c r="FI102" s="34"/>
      <c r="FJ102" s="34"/>
      <c r="FK102" s="34"/>
      <c r="FL102" s="34"/>
      <c r="FM102" s="34"/>
      <c r="FN102" s="34"/>
      <c r="FO102" s="34"/>
      <c r="FP102" s="34"/>
      <c r="FQ102" s="34"/>
      <c r="FR102" s="34"/>
      <c r="FS102" s="34"/>
      <c r="FT102" s="34"/>
      <c r="FU102" s="34"/>
      <c r="FV102" s="34"/>
      <c r="FW102" s="34"/>
      <c r="FX102" s="34"/>
      <c r="FY102" s="34"/>
      <c r="FZ102" s="34"/>
      <c r="GA102" s="34"/>
      <c r="GB102" s="34"/>
      <c r="GC102" s="34"/>
      <c r="GD102" s="34"/>
      <c r="GE102" s="58"/>
      <c r="GF102" s="58"/>
      <c r="GG102" s="58"/>
      <c r="GH102" s="58"/>
      <c r="GI102" s="58"/>
      <c r="GJ102" s="58"/>
      <c r="GK102" s="58"/>
      <c r="GL102" s="58"/>
      <c r="GM102" s="58"/>
      <c r="GN102" s="58"/>
    </row>
    <row r="103" spans="1:196" s="8" customFormat="1" ht="36" customHeight="1" thickBot="1" x14ac:dyDescent="0.35">
      <c r="A103" s="202"/>
      <c r="B103" s="432">
        <v>180404</v>
      </c>
      <c r="C103" s="204" t="s">
        <v>79</v>
      </c>
      <c r="D103" s="204" t="s">
        <v>163</v>
      </c>
      <c r="E103" s="367" t="s">
        <v>164</v>
      </c>
      <c r="F103" s="311"/>
      <c r="G103" s="218"/>
      <c r="H103" s="312"/>
      <c r="I103" s="435">
        <f t="shared" si="103"/>
        <v>0</v>
      </c>
      <c r="J103" s="436">
        <f t="shared" si="104"/>
        <v>0</v>
      </c>
      <c r="K103" s="434"/>
      <c r="L103" s="234">
        <v>22385.9</v>
      </c>
      <c r="M103" s="207">
        <v>22385.9</v>
      </c>
      <c r="N103" s="207">
        <v>17506.099999999999</v>
      </c>
      <c r="O103" s="312">
        <v>6492.8</v>
      </c>
      <c r="P103" s="207">
        <f t="shared" si="105"/>
        <v>-11013.3</v>
      </c>
      <c r="Q103" s="208">
        <f t="shared" si="96"/>
        <v>0.37088786194526485</v>
      </c>
      <c r="R103" s="234">
        <f t="shared" si="106"/>
        <v>22385.9</v>
      </c>
      <c r="S103" s="248">
        <f t="shared" si="107"/>
        <v>22385.9</v>
      </c>
      <c r="T103" s="207">
        <f t="shared" si="108"/>
        <v>17506.099999999999</v>
      </c>
      <c r="U103" s="249">
        <f t="shared" si="109"/>
        <v>6492.8</v>
      </c>
      <c r="V103" s="207">
        <f t="shared" si="110"/>
        <v>-11013.3</v>
      </c>
      <c r="W103" s="208">
        <f t="shared" si="111"/>
        <v>0.37088786194526485</v>
      </c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34"/>
      <c r="BP103" s="34"/>
      <c r="BQ103" s="34"/>
      <c r="BR103" s="34"/>
      <c r="BS103" s="34"/>
      <c r="BT103" s="34"/>
      <c r="BU103" s="34"/>
      <c r="BV103" s="34"/>
      <c r="BW103" s="34"/>
      <c r="BX103" s="34"/>
      <c r="BY103" s="34"/>
      <c r="BZ103" s="34"/>
      <c r="CA103" s="34"/>
      <c r="CB103" s="34"/>
      <c r="CC103" s="34"/>
      <c r="CD103" s="34"/>
      <c r="CE103" s="34"/>
      <c r="CF103" s="34"/>
      <c r="CG103" s="34"/>
      <c r="CH103" s="34"/>
      <c r="CI103" s="34"/>
      <c r="CJ103" s="34"/>
      <c r="CK103" s="34"/>
      <c r="CL103" s="34"/>
      <c r="CM103" s="34"/>
      <c r="CN103" s="34"/>
      <c r="CO103" s="34"/>
      <c r="CP103" s="34"/>
      <c r="CQ103" s="34"/>
      <c r="CR103" s="34"/>
      <c r="CS103" s="34"/>
      <c r="CT103" s="34"/>
      <c r="CU103" s="34"/>
      <c r="CV103" s="34"/>
      <c r="CW103" s="34"/>
      <c r="CX103" s="34"/>
      <c r="CY103" s="34"/>
      <c r="CZ103" s="34"/>
      <c r="DA103" s="34"/>
      <c r="DB103" s="34"/>
      <c r="DC103" s="34"/>
      <c r="DD103" s="34"/>
      <c r="DE103" s="34"/>
      <c r="DF103" s="34"/>
      <c r="DG103" s="34"/>
      <c r="DH103" s="34"/>
      <c r="DI103" s="34"/>
      <c r="DJ103" s="34"/>
      <c r="DK103" s="34"/>
      <c r="DL103" s="34"/>
      <c r="DM103" s="34"/>
      <c r="DN103" s="34"/>
      <c r="DO103" s="34"/>
      <c r="DP103" s="34"/>
      <c r="DQ103" s="34"/>
      <c r="DR103" s="34"/>
      <c r="DS103" s="34"/>
      <c r="DT103" s="34"/>
      <c r="DU103" s="34"/>
      <c r="DV103" s="34"/>
      <c r="DW103" s="34"/>
      <c r="DX103" s="34"/>
      <c r="DY103" s="34"/>
      <c r="DZ103" s="34"/>
      <c r="EA103" s="34"/>
      <c r="EB103" s="34"/>
      <c r="EC103" s="34"/>
      <c r="ED103" s="34"/>
      <c r="EE103" s="34"/>
      <c r="EF103" s="34"/>
      <c r="EG103" s="34"/>
      <c r="EH103" s="34"/>
      <c r="EI103" s="34"/>
      <c r="EJ103" s="34"/>
      <c r="EK103" s="34"/>
      <c r="EL103" s="34"/>
      <c r="EM103" s="34"/>
      <c r="EN103" s="34"/>
      <c r="EO103" s="34"/>
      <c r="EP103" s="34"/>
      <c r="EQ103" s="34"/>
      <c r="ER103" s="34"/>
      <c r="ES103" s="34"/>
      <c r="ET103" s="34"/>
      <c r="EU103" s="34"/>
      <c r="EV103" s="34"/>
      <c r="EW103" s="34"/>
      <c r="EX103" s="34"/>
      <c r="EY103" s="34"/>
      <c r="EZ103" s="34"/>
      <c r="FA103" s="34"/>
      <c r="FB103" s="34"/>
      <c r="FC103" s="34"/>
      <c r="FD103" s="34"/>
      <c r="FE103" s="34"/>
      <c r="FF103" s="34"/>
      <c r="FG103" s="34"/>
      <c r="FH103" s="34"/>
      <c r="FI103" s="34"/>
      <c r="FJ103" s="34"/>
      <c r="FK103" s="34"/>
      <c r="FL103" s="34"/>
      <c r="FM103" s="34"/>
      <c r="FN103" s="34"/>
      <c r="FO103" s="34"/>
      <c r="FP103" s="34"/>
      <c r="FQ103" s="34"/>
      <c r="FR103" s="34"/>
      <c r="FS103" s="34"/>
      <c r="FT103" s="34"/>
      <c r="FU103" s="34"/>
      <c r="FV103" s="34"/>
      <c r="FW103" s="34"/>
      <c r="FX103" s="34"/>
      <c r="FY103" s="34"/>
      <c r="FZ103" s="34"/>
      <c r="GA103" s="34"/>
      <c r="GB103" s="34"/>
      <c r="GC103" s="34"/>
      <c r="GD103" s="34"/>
      <c r="GE103" s="58"/>
      <c r="GF103" s="58"/>
      <c r="GG103" s="58"/>
      <c r="GH103" s="58"/>
      <c r="GI103" s="58"/>
      <c r="GJ103" s="58"/>
      <c r="GK103" s="58"/>
      <c r="GL103" s="58"/>
      <c r="GM103" s="58"/>
      <c r="GN103" s="58"/>
    </row>
    <row r="104" spans="1:196" s="8" customFormat="1" ht="23.25" customHeight="1" thickBot="1" x14ac:dyDescent="0.35">
      <c r="A104" s="202"/>
      <c r="B104" s="432">
        <v>180404</v>
      </c>
      <c r="C104" s="204" t="s">
        <v>185</v>
      </c>
      <c r="D104" s="204" t="s">
        <v>163</v>
      </c>
      <c r="E104" s="367" t="s">
        <v>186</v>
      </c>
      <c r="F104" s="311"/>
      <c r="G104" s="218"/>
      <c r="H104" s="312"/>
      <c r="I104" s="435">
        <f t="shared" si="103"/>
        <v>0</v>
      </c>
      <c r="J104" s="436">
        <f t="shared" si="104"/>
        <v>0</v>
      </c>
      <c r="K104" s="434"/>
      <c r="L104" s="234">
        <v>7055.4</v>
      </c>
      <c r="M104" s="207">
        <v>7055.4</v>
      </c>
      <c r="N104" s="207">
        <v>5157.3999999999996</v>
      </c>
      <c r="O104" s="312">
        <v>2981.4</v>
      </c>
      <c r="P104" s="207">
        <f t="shared" si="105"/>
        <v>-2175.9999999999995</v>
      </c>
      <c r="Q104" s="208">
        <f t="shared" si="96"/>
        <v>0.57808197929189131</v>
      </c>
      <c r="R104" s="234">
        <f t="shared" si="106"/>
        <v>7055.4</v>
      </c>
      <c r="S104" s="248">
        <f t="shared" si="107"/>
        <v>7055.4</v>
      </c>
      <c r="T104" s="207">
        <f t="shared" si="108"/>
        <v>5157.3999999999996</v>
      </c>
      <c r="U104" s="249">
        <f t="shared" si="109"/>
        <v>2981.4</v>
      </c>
      <c r="V104" s="207">
        <f t="shared" si="110"/>
        <v>-2175.9999999999995</v>
      </c>
      <c r="W104" s="208">
        <f t="shared" si="111"/>
        <v>0.57808197929189131</v>
      </c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  <c r="BF104" s="34"/>
      <c r="BG104" s="34"/>
      <c r="BH104" s="34"/>
      <c r="BI104" s="34"/>
      <c r="BJ104" s="34"/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34"/>
      <c r="BV104" s="34"/>
      <c r="BW104" s="34"/>
      <c r="BX104" s="34"/>
      <c r="BY104" s="34"/>
      <c r="BZ104" s="34"/>
      <c r="CA104" s="34"/>
      <c r="CB104" s="34"/>
      <c r="CC104" s="34"/>
      <c r="CD104" s="34"/>
      <c r="CE104" s="34"/>
      <c r="CF104" s="34"/>
      <c r="CG104" s="34"/>
      <c r="CH104" s="34"/>
      <c r="CI104" s="34"/>
      <c r="CJ104" s="34"/>
      <c r="CK104" s="34"/>
      <c r="CL104" s="34"/>
      <c r="CM104" s="34"/>
      <c r="CN104" s="34"/>
      <c r="CO104" s="34"/>
      <c r="CP104" s="34"/>
      <c r="CQ104" s="34"/>
      <c r="CR104" s="34"/>
      <c r="CS104" s="34"/>
      <c r="CT104" s="34"/>
      <c r="CU104" s="34"/>
      <c r="CV104" s="34"/>
      <c r="CW104" s="34"/>
      <c r="CX104" s="34"/>
      <c r="CY104" s="34"/>
      <c r="CZ104" s="34"/>
      <c r="DA104" s="34"/>
      <c r="DB104" s="34"/>
      <c r="DC104" s="34"/>
      <c r="DD104" s="34"/>
      <c r="DE104" s="34"/>
      <c r="DF104" s="34"/>
      <c r="DG104" s="34"/>
      <c r="DH104" s="34"/>
      <c r="DI104" s="34"/>
      <c r="DJ104" s="34"/>
      <c r="DK104" s="34"/>
      <c r="DL104" s="34"/>
      <c r="DM104" s="34"/>
      <c r="DN104" s="34"/>
      <c r="DO104" s="34"/>
      <c r="DP104" s="34"/>
      <c r="DQ104" s="34"/>
      <c r="DR104" s="34"/>
      <c r="DS104" s="34"/>
      <c r="DT104" s="34"/>
      <c r="DU104" s="34"/>
      <c r="DV104" s="34"/>
      <c r="DW104" s="34"/>
      <c r="DX104" s="34"/>
      <c r="DY104" s="34"/>
      <c r="DZ104" s="34"/>
      <c r="EA104" s="34"/>
      <c r="EB104" s="34"/>
      <c r="EC104" s="34"/>
      <c r="ED104" s="34"/>
      <c r="EE104" s="34"/>
      <c r="EF104" s="34"/>
      <c r="EG104" s="34"/>
      <c r="EH104" s="34"/>
      <c r="EI104" s="34"/>
      <c r="EJ104" s="34"/>
      <c r="EK104" s="34"/>
      <c r="EL104" s="34"/>
      <c r="EM104" s="34"/>
      <c r="EN104" s="34"/>
      <c r="EO104" s="34"/>
      <c r="EP104" s="34"/>
      <c r="EQ104" s="34"/>
      <c r="ER104" s="34"/>
      <c r="ES104" s="34"/>
      <c r="ET104" s="34"/>
      <c r="EU104" s="34"/>
      <c r="EV104" s="34"/>
      <c r="EW104" s="34"/>
      <c r="EX104" s="34"/>
      <c r="EY104" s="34"/>
      <c r="EZ104" s="34"/>
      <c r="FA104" s="34"/>
      <c r="FB104" s="34"/>
      <c r="FC104" s="34"/>
      <c r="FD104" s="34"/>
      <c r="FE104" s="34"/>
      <c r="FF104" s="34"/>
      <c r="FG104" s="34"/>
      <c r="FH104" s="34"/>
      <c r="FI104" s="34"/>
      <c r="FJ104" s="34"/>
      <c r="FK104" s="34"/>
      <c r="FL104" s="34"/>
      <c r="FM104" s="34"/>
      <c r="FN104" s="34"/>
      <c r="FO104" s="34"/>
      <c r="FP104" s="34"/>
      <c r="FQ104" s="34"/>
      <c r="FR104" s="34"/>
      <c r="FS104" s="34"/>
      <c r="FT104" s="34"/>
      <c r="FU104" s="34"/>
      <c r="FV104" s="34"/>
      <c r="FW104" s="34"/>
      <c r="FX104" s="34"/>
      <c r="FY104" s="34"/>
      <c r="FZ104" s="34"/>
      <c r="GA104" s="34"/>
      <c r="GB104" s="34"/>
      <c r="GC104" s="34"/>
      <c r="GD104" s="34"/>
      <c r="GE104" s="58"/>
      <c r="GF104" s="58"/>
      <c r="GG104" s="58"/>
      <c r="GH104" s="58"/>
      <c r="GI104" s="58"/>
      <c r="GJ104" s="58"/>
      <c r="GK104" s="58"/>
      <c r="GL104" s="58"/>
      <c r="GM104" s="58"/>
      <c r="GN104" s="58"/>
    </row>
    <row r="105" spans="1:196" s="179" customFormat="1" ht="66.599999999999994" customHeight="1" x14ac:dyDescent="0.35">
      <c r="A105" s="390"/>
      <c r="B105" s="399"/>
      <c r="C105" s="399"/>
      <c r="D105" s="399"/>
      <c r="E105" s="385" t="s">
        <v>354</v>
      </c>
      <c r="F105" s="324"/>
      <c r="G105" s="262"/>
      <c r="H105" s="252"/>
      <c r="I105" s="325">
        <f t="shared" si="103"/>
        <v>0</v>
      </c>
      <c r="J105" s="262">
        <f t="shared" si="104"/>
        <v>0</v>
      </c>
      <c r="K105" s="263"/>
      <c r="L105" s="267">
        <v>1000</v>
      </c>
      <c r="M105" s="262">
        <v>1000</v>
      </c>
      <c r="N105" s="262">
        <v>1000</v>
      </c>
      <c r="O105" s="252"/>
      <c r="P105" s="262">
        <f t="shared" si="105"/>
        <v>-1000</v>
      </c>
      <c r="Q105" s="266"/>
      <c r="R105" s="267">
        <f t="shared" si="106"/>
        <v>1000</v>
      </c>
      <c r="S105" s="262">
        <f t="shared" si="107"/>
        <v>1000</v>
      </c>
      <c r="T105" s="262">
        <f t="shared" si="108"/>
        <v>1000</v>
      </c>
      <c r="U105" s="252">
        <f t="shared" si="109"/>
        <v>0</v>
      </c>
      <c r="V105" s="262">
        <f t="shared" si="110"/>
        <v>-1000</v>
      </c>
      <c r="W105" s="263">
        <f t="shared" si="111"/>
        <v>0</v>
      </c>
      <c r="X105" s="176"/>
      <c r="Y105" s="176"/>
      <c r="Z105" s="176"/>
      <c r="AA105" s="176"/>
      <c r="AB105" s="176"/>
      <c r="AC105" s="176"/>
      <c r="AD105" s="176"/>
      <c r="AE105" s="176"/>
      <c r="AF105" s="176"/>
      <c r="AG105" s="176"/>
      <c r="AH105" s="176"/>
      <c r="AI105" s="176"/>
      <c r="AJ105" s="176"/>
      <c r="AK105" s="176"/>
      <c r="AL105" s="176"/>
      <c r="AM105" s="176"/>
      <c r="AN105" s="176"/>
      <c r="AO105" s="176"/>
      <c r="AP105" s="176"/>
      <c r="AQ105" s="176"/>
      <c r="AR105" s="177"/>
      <c r="AS105" s="177"/>
      <c r="AT105" s="177"/>
      <c r="AU105" s="177"/>
      <c r="AV105" s="177"/>
      <c r="AW105" s="177"/>
      <c r="AX105" s="177"/>
      <c r="AY105" s="177"/>
      <c r="AZ105" s="177"/>
      <c r="BA105" s="177"/>
      <c r="BB105" s="177"/>
      <c r="BC105" s="177"/>
      <c r="BD105" s="177"/>
      <c r="BE105" s="177"/>
      <c r="BF105" s="177"/>
      <c r="BG105" s="177"/>
      <c r="BH105" s="177"/>
      <c r="BI105" s="177"/>
      <c r="BJ105" s="177"/>
      <c r="BK105" s="177"/>
      <c r="BL105" s="177"/>
      <c r="BM105" s="177"/>
      <c r="BN105" s="177"/>
      <c r="BO105" s="177"/>
      <c r="BP105" s="177"/>
      <c r="BQ105" s="177"/>
      <c r="BR105" s="177"/>
      <c r="BS105" s="177"/>
      <c r="BT105" s="177"/>
      <c r="BU105" s="177"/>
      <c r="BV105" s="177"/>
      <c r="BW105" s="177"/>
      <c r="BX105" s="177"/>
      <c r="BY105" s="177"/>
      <c r="BZ105" s="177"/>
      <c r="CA105" s="177"/>
      <c r="CB105" s="177"/>
      <c r="CC105" s="177"/>
      <c r="CD105" s="177"/>
      <c r="CE105" s="177"/>
      <c r="CF105" s="177"/>
      <c r="CG105" s="177"/>
      <c r="CH105" s="177"/>
      <c r="CI105" s="177"/>
      <c r="CJ105" s="177"/>
      <c r="CK105" s="177"/>
      <c r="CL105" s="177"/>
      <c r="CM105" s="177"/>
      <c r="CN105" s="177"/>
      <c r="CO105" s="177"/>
      <c r="CP105" s="177"/>
      <c r="CQ105" s="177"/>
      <c r="CR105" s="177"/>
      <c r="CS105" s="177"/>
      <c r="CT105" s="177"/>
      <c r="CU105" s="177"/>
      <c r="CV105" s="177"/>
      <c r="CW105" s="177"/>
      <c r="CX105" s="177"/>
      <c r="CY105" s="177"/>
      <c r="CZ105" s="177"/>
      <c r="DA105" s="177"/>
      <c r="DB105" s="177"/>
      <c r="DC105" s="177"/>
      <c r="DD105" s="177"/>
      <c r="DE105" s="177"/>
      <c r="DF105" s="177"/>
      <c r="DG105" s="177"/>
      <c r="DH105" s="177"/>
      <c r="DI105" s="177"/>
      <c r="DJ105" s="177"/>
      <c r="DK105" s="177"/>
      <c r="DL105" s="177"/>
      <c r="DM105" s="177"/>
      <c r="DN105" s="177"/>
      <c r="DO105" s="177"/>
      <c r="DP105" s="177"/>
      <c r="DQ105" s="177"/>
      <c r="DR105" s="177"/>
      <c r="DS105" s="177"/>
      <c r="DT105" s="177"/>
      <c r="DU105" s="177"/>
      <c r="DV105" s="177"/>
      <c r="DW105" s="177"/>
      <c r="DX105" s="177"/>
      <c r="DY105" s="177"/>
      <c r="DZ105" s="177"/>
      <c r="EA105" s="177"/>
      <c r="EB105" s="177"/>
      <c r="EC105" s="177"/>
      <c r="ED105" s="177"/>
      <c r="EE105" s="177"/>
      <c r="EF105" s="177"/>
      <c r="EG105" s="177"/>
      <c r="EH105" s="177"/>
      <c r="EI105" s="177"/>
      <c r="EJ105" s="177"/>
      <c r="EK105" s="177"/>
      <c r="EL105" s="177"/>
      <c r="EM105" s="177"/>
      <c r="EN105" s="177"/>
      <c r="EO105" s="177"/>
      <c r="EP105" s="177"/>
      <c r="EQ105" s="177"/>
      <c r="ER105" s="177"/>
      <c r="ES105" s="177"/>
      <c r="ET105" s="177"/>
      <c r="EU105" s="177"/>
      <c r="EV105" s="177"/>
      <c r="EW105" s="177"/>
      <c r="EX105" s="177"/>
      <c r="EY105" s="177"/>
      <c r="EZ105" s="177"/>
      <c r="FA105" s="177"/>
      <c r="FB105" s="177"/>
      <c r="FC105" s="177"/>
      <c r="FD105" s="177"/>
      <c r="FE105" s="177"/>
      <c r="FF105" s="177"/>
      <c r="FG105" s="177"/>
      <c r="FH105" s="177"/>
      <c r="FI105" s="177"/>
      <c r="FJ105" s="177"/>
      <c r="FK105" s="177"/>
      <c r="FL105" s="177"/>
      <c r="FM105" s="177"/>
      <c r="FN105" s="177"/>
      <c r="FO105" s="177"/>
      <c r="FP105" s="177"/>
      <c r="FQ105" s="177"/>
      <c r="FR105" s="177"/>
      <c r="FS105" s="177"/>
      <c r="FT105" s="177"/>
      <c r="FU105" s="177"/>
      <c r="FV105" s="177"/>
      <c r="FW105" s="177"/>
      <c r="FX105" s="177"/>
      <c r="FY105" s="177"/>
      <c r="FZ105" s="177"/>
      <c r="GA105" s="177"/>
      <c r="GB105" s="177"/>
      <c r="GC105" s="177"/>
      <c r="GD105" s="177"/>
      <c r="GE105" s="178"/>
      <c r="GF105" s="178"/>
      <c r="GG105" s="178"/>
      <c r="GH105" s="178"/>
      <c r="GI105" s="178"/>
      <c r="GJ105" s="178"/>
      <c r="GK105" s="178"/>
      <c r="GL105" s="178"/>
      <c r="GM105" s="178"/>
      <c r="GN105" s="178"/>
    </row>
    <row r="106" spans="1:196" s="8" customFormat="1" ht="25.95" customHeight="1" thickBot="1" x14ac:dyDescent="0.35">
      <c r="A106" s="202"/>
      <c r="B106" s="432"/>
      <c r="C106" s="204" t="s">
        <v>267</v>
      </c>
      <c r="D106" s="204" t="s">
        <v>163</v>
      </c>
      <c r="E106" s="367" t="s">
        <v>268</v>
      </c>
      <c r="F106" s="311"/>
      <c r="G106" s="218"/>
      <c r="H106" s="312"/>
      <c r="I106" s="435">
        <f t="shared" si="103"/>
        <v>0</v>
      </c>
      <c r="J106" s="436">
        <f t="shared" si="104"/>
        <v>0</v>
      </c>
      <c r="K106" s="434"/>
      <c r="L106" s="234">
        <v>16720</v>
      </c>
      <c r="M106" s="207">
        <v>16720</v>
      </c>
      <c r="N106" s="207">
        <v>16720</v>
      </c>
      <c r="O106" s="312">
        <v>14698.7</v>
      </c>
      <c r="P106" s="207">
        <f t="shared" si="105"/>
        <v>-2021.2999999999993</v>
      </c>
      <c r="Q106" s="208">
        <f t="shared" si="96"/>
        <v>0.87910885167464115</v>
      </c>
      <c r="R106" s="234">
        <f t="shared" si="106"/>
        <v>16720</v>
      </c>
      <c r="S106" s="248">
        <f t="shared" si="107"/>
        <v>16720</v>
      </c>
      <c r="T106" s="207">
        <f t="shared" si="108"/>
        <v>16720</v>
      </c>
      <c r="U106" s="249">
        <f t="shared" si="109"/>
        <v>14698.7</v>
      </c>
      <c r="V106" s="207">
        <f t="shared" si="110"/>
        <v>-2021.2999999999993</v>
      </c>
      <c r="W106" s="208">
        <f t="shared" si="111"/>
        <v>0.87910885167464115</v>
      </c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58"/>
      <c r="GF106" s="58"/>
      <c r="GG106" s="58"/>
      <c r="GH106" s="58"/>
      <c r="GI106" s="58"/>
      <c r="GJ106" s="58"/>
      <c r="GK106" s="58"/>
      <c r="GL106" s="58"/>
      <c r="GM106" s="58"/>
      <c r="GN106" s="58"/>
    </row>
    <row r="107" spans="1:196" s="8" customFormat="1" ht="25.95" customHeight="1" thickBot="1" x14ac:dyDescent="0.35">
      <c r="A107" s="202"/>
      <c r="B107" s="432"/>
      <c r="C107" s="204" t="s">
        <v>301</v>
      </c>
      <c r="D107" s="204" t="s">
        <v>163</v>
      </c>
      <c r="E107" s="367" t="s">
        <v>302</v>
      </c>
      <c r="F107" s="311"/>
      <c r="G107" s="218"/>
      <c r="H107" s="312"/>
      <c r="I107" s="435">
        <f t="shared" ref="I107" si="143">H107/$H$6</f>
        <v>0</v>
      </c>
      <c r="J107" s="436">
        <f t="shared" ref="J107" si="144">H107-G107</f>
        <v>0</v>
      </c>
      <c r="K107" s="434"/>
      <c r="L107" s="234">
        <v>65</v>
      </c>
      <c r="M107" s="207">
        <v>65</v>
      </c>
      <c r="N107" s="207">
        <v>65</v>
      </c>
      <c r="O107" s="312"/>
      <c r="P107" s="207">
        <f t="shared" ref="P107" si="145">O107-N107</f>
        <v>-65</v>
      </c>
      <c r="Q107" s="208">
        <f t="shared" si="96"/>
        <v>0</v>
      </c>
      <c r="R107" s="234">
        <f t="shared" ref="R107" si="146">SUM(F107,L107)</f>
        <v>65</v>
      </c>
      <c r="S107" s="248">
        <f t="shared" ref="S107" si="147">SUM(F107,M107)</f>
        <v>65</v>
      </c>
      <c r="T107" s="207">
        <f t="shared" ref="T107" si="148">SUM(G107,N107)</f>
        <v>65</v>
      </c>
      <c r="U107" s="249">
        <f t="shared" ref="U107" si="149">SUM(H107,O107)</f>
        <v>0</v>
      </c>
      <c r="V107" s="207">
        <f t="shared" ref="V107" si="150">U107-T107</f>
        <v>-65</v>
      </c>
      <c r="W107" s="208">
        <f t="shared" si="111"/>
        <v>0</v>
      </c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58"/>
      <c r="GF107" s="58"/>
      <c r="GG107" s="58"/>
      <c r="GH107" s="58"/>
      <c r="GI107" s="58"/>
      <c r="GJ107" s="58"/>
      <c r="GK107" s="58"/>
      <c r="GL107" s="58"/>
      <c r="GM107" s="58"/>
      <c r="GN107" s="58"/>
    </row>
    <row r="108" spans="1:196" s="8" customFormat="1" ht="34.200000000000003" customHeight="1" thickBot="1" x14ac:dyDescent="0.35">
      <c r="A108" s="202"/>
      <c r="B108" s="486"/>
      <c r="C108" s="204" t="s">
        <v>348</v>
      </c>
      <c r="D108" s="204" t="s">
        <v>163</v>
      </c>
      <c r="E108" s="367" t="s">
        <v>349</v>
      </c>
      <c r="F108" s="311"/>
      <c r="G108" s="218"/>
      <c r="H108" s="312"/>
      <c r="I108" s="435">
        <f t="shared" ref="I108" si="151">H108/$H$6</f>
        <v>0</v>
      </c>
      <c r="J108" s="436">
        <f t="shared" ref="J108" si="152">H108-G108</f>
        <v>0</v>
      </c>
      <c r="K108" s="434"/>
      <c r="L108" s="234">
        <v>500</v>
      </c>
      <c r="M108" s="207">
        <v>500</v>
      </c>
      <c r="N108" s="207"/>
      <c r="O108" s="312"/>
      <c r="P108" s="207">
        <f t="shared" ref="P108" si="153">O108-N108</f>
        <v>0</v>
      </c>
      <c r="Q108" s="208"/>
      <c r="R108" s="234">
        <f t="shared" ref="R108" si="154">SUM(F108,L108)</f>
        <v>500</v>
      </c>
      <c r="S108" s="248">
        <f t="shared" ref="S108" si="155">SUM(F108,M108)</f>
        <v>500</v>
      </c>
      <c r="T108" s="207">
        <f t="shared" ref="T108" si="156">SUM(G108,N108)</f>
        <v>0</v>
      </c>
      <c r="U108" s="249">
        <f t="shared" ref="U108" si="157">SUM(H108,O108)</f>
        <v>0</v>
      </c>
      <c r="V108" s="207">
        <f t="shared" ref="V108" si="158">U108-T108</f>
        <v>0</v>
      </c>
      <c r="W108" s="20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N108" s="38"/>
      <c r="AO108" s="38"/>
      <c r="AP108" s="38"/>
      <c r="AQ108" s="38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58"/>
      <c r="GF108" s="58"/>
      <c r="GG108" s="58"/>
      <c r="GH108" s="58"/>
      <c r="GI108" s="58"/>
      <c r="GJ108" s="58"/>
      <c r="GK108" s="58"/>
      <c r="GL108" s="58"/>
      <c r="GM108" s="58"/>
      <c r="GN108" s="58"/>
    </row>
    <row r="109" spans="1:196" s="8" customFormat="1" ht="34.950000000000003" customHeight="1" thickBot="1" x14ac:dyDescent="0.35">
      <c r="A109" s="202"/>
      <c r="B109" s="432">
        <v>180404</v>
      </c>
      <c r="C109" s="204" t="s">
        <v>165</v>
      </c>
      <c r="D109" s="204" t="s">
        <v>163</v>
      </c>
      <c r="E109" s="367" t="s">
        <v>201</v>
      </c>
      <c r="F109" s="311"/>
      <c r="G109" s="218"/>
      <c r="H109" s="312"/>
      <c r="I109" s="435">
        <f t="shared" si="103"/>
        <v>0</v>
      </c>
      <c r="J109" s="436">
        <f t="shared" si="104"/>
        <v>0</v>
      </c>
      <c r="K109" s="434"/>
      <c r="L109" s="234">
        <v>250</v>
      </c>
      <c r="M109" s="207">
        <v>250</v>
      </c>
      <c r="N109" s="207">
        <v>250</v>
      </c>
      <c r="O109" s="312">
        <v>245.7</v>
      </c>
      <c r="P109" s="207">
        <f t="shared" si="105"/>
        <v>-4.3000000000000114</v>
      </c>
      <c r="Q109" s="208">
        <f t="shared" si="96"/>
        <v>0.98280000000000001</v>
      </c>
      <c r="R109" s="234">
        <f t="shared" si="106"/>
        <v>250</v>
      </c>
      <c r="S109" s="248">
        <f t="shared" si="107"/>
        <v>250</v>
      </c>
      <c r="T109" s="207">
        <f t="shared" si="108"/>
        <v>250</v>
      </c>
      <c r="U109" s="249">
        <f t="shared" si="109"/>
        <v>245.7</v>
      </c>
      <c r="V109" s="207">
        <f t="shared" si="110"/>
        <v>-4.3000000000000114</v>
      </c>
      <c r="W109" s="208">
        <f t="shared" si="111"/>
        <v>0.98280000000000001</v>
      </c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  <c r="BF109" s="34"/>
      <c r="BG109" s="34"/>
      <c r="BH109" s="34"/>
      <c r="BI109" s="34"/>
      <c r="BJ109" s="34"/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34"/>
      <c r="BV109" s="34"/>
      <c r="BW109" s="34"/>
      <c r="BX109" s="34"/>
      <c r="BY109" s="34"/>
      <c r="BZ109" s="34"/>
      <c r="CA109" s="34"/>
      <c r="CB109" s="34"/>
      <c r="CC109" s="34"/>
      <c r="CD109" s="34"/>
      <c r="CE109" s="34"/>
      <c r="CF109" s="34"/>
      <c r="CG109" s="34"/>
      <c r="CH109" s="34"/>
      <c r="CI109" s="34"/>
      <c r="CJ109" s="34"/>
      <c r="CK109" s="34"/>
      <c r="CL109" s="34"/>
      <c r="CM109" s="34"/>
      <c r="CN109" s="34"/>
      <c r="CO109" s="34"/>
      <c r="CP109" s="34"/>
      <c r="CQ109" s="34"/>
      <c r="CR109" s="34"/>
      <c r="CS109" s="34"/>
      <c r="CT109" s="34"/>
      <c r="CU109" s="34"/>
      <c r="CV109" s="34"/>
      <c r="CW109" s="34"/>
      <c r="CX109" s="34"/>
      <c r="CY109" s="34"/>
      <c r="CZ109" s="34"/>
      <c r="DA109" s="34"/>
      <c r="DB109" s="34"/>
      <c r="DC109" s="34"/>
      <c r="DD109" s="34"/>
      <c r="DE109" s="34"/>
      <c r="DF109" s="34"/>
      <c r="DG109" s="34"/>
      <c r="DH109" s="34"/>
      <c r="DI109" s="34"/>
      <c r="DJ109" s="34"/>
      <c r="DK109" s="34"/>
      <c r="DL109" s="34"/>
      <c r="DM109" s="34"/>
      <c r="DN109" s="34"/>
      <c r="DO109" s="34"/>
      <c r="DP109" s="34"/>
      <c r="DQ109" s="34"/>
      <c r="DR109" s="34"/>
      <c r="DS109" s="34"/>
      <c r="DT109" s="34"/>
      <c r="DU109" s="34"/>
      <c r="DV109" s="34"/>
      <c r="DW109" s="34"/>
      <c r="DX109" s="34"/>
      <c r="DY109" s="34"/>
      <c r="DZ109" s="34"/>
      <c r="EA109" s="34"/>
      <c r="EB109" s="34"/>
      <c r="EC109" s="34"/>
      <c r="ED109" s="34"/>
      <c r="EE109" s="34"/>
      <c r="EF109" s="34"/>
      <c r="EG109" s="34"/>
      <c r="EH109" s="34"/>
      <c r="EI109" s="34"/>
      <c r="EJ109" s="34"/>
      <c r="EK109" s="34"/>
      <c r="EL109" s="34"/>
      <c r="EM109" s="34"/>
      <c r="EN109" s="34"/>
      <c r="EO109" s="34"/>
      <c r="EP109" s="34"/>
      <c r="EQ109" s="34"/>
      <c r="ER109" s="34"/>
      <c r="ES109" s="34"/>
      <c r="ET109" s="34"/>
      <c r="EU109" s="34"/>
      <c r="EV109" s="34"/>
      <c r="EW109" s="34"/>
      <c r="EX109" s="34"/>
      <c r="EY109" s="34"/>
      <c r="EZ109" s="34"/>
      <c r="FA109" s="34"/>
      <c r="FB109" s="34"/>
      <c r="FC109" s="34"/>
      <c r="FD109" s="34"/>
      <c r="FE109" s="34"/>
      <c r="FF109" s="34"/>
      <c r="FG109" s="34"/>
      <c r="FH109" s="34"/>
      <c r="FI109" s="34"/>
      <c r="FJ109" s="34"/>
      <c r="FK109" s="34"/>
      <c r="FL109" s="34"/>
      <c r="FM109" s="34"/>
      <c r="FN109" s="34"/>
      <c r="FO109" s="34"/>
      <c r="FP109" s="34"/>
      <c r="FQ109" s="34"/>
      <c r="FR109" s="34"/>
      <c r="FS109" s="34"/>
      <c r="FT109" s="34"/>
      <c r="FU109" s="34"/>
      <c r="FV109" s="34"/>
      <c r="FW109" s="34"/>
      <c r="FX109" s="34"/>
      <c r="FY109" s="34"/>
      <c r="FZ109" s="34"/>
      <c r="GA109" s="34"/>
      <c r="GB109" s="34"/>
      <c r="GC109" s="34"/>
      <c r="GD109" s="34"/>
      <c r="GE109" s="58"/>
      <c r="GF109" s="58"/>
      <c r="GG109" s="58"/>
      <c r="GH109" s="58"/>
      <c r="GI109" s="58"/>
      <c r="GJ109" s="58"/>
      <c r="GK109" s="58"/>
      <c r="GL109" s="58"/>
      <c r="GM109" s="58"/>
      <c r="GN109" s="58"/>
    </row>
    <row r="110" spans="1:196" s="8" customFormat="1" ht="40.950000000000003" customHeight="1" thickBot="1" x14ac:dyDescent="0.35">
      <c r="A110" s="202"/>
      <c r="B110" s="432">
        <v>180404</v>
      </c>
      <c r="C110" s="204" t="s">
        <v>182</v>
      </c>
      <c r="D110" s="204" t="s">
        <v>163</v>
      </c>
      <c r="E110" s="367" t="s">
        <v>183</v>
      </c>
      <c r="F110" s="311"/>
      <c r="G110" s="218"/>
      <c r="H110" s="312"/>
      <c r="I110" s="435">
        <f t="shared" si="103"/>
        <v>0</v>
      </c>
      <c r="J110" s="436">
        <f t="shared" si="104"/>
        <v>0</v>
      </c>
      <c r="K110" s="434"/>
      <c r="L110" s="234">
        <v>8099</v>
      </c>
      <c r="M110" s="207">
        <v>8099</v>
      </c>
      <c r="N110" s="207">
        <v>7499</v>
      </c>
      <c r="O110" s="312">
        <v>2091.8000000000002</v>
      </c>
      <c r="P110" s="207">
        <f t="shared" si="105"/>
        <v>-5407.2</v>
      </c>
      <c r="Q110" s="208">
        <f t="shared" si="96"/>
        <v>0.27894385918122416</v>
      </c>
      <c r="R110" s="234">
        <f t="shared" si="106"/>
        <v>8099</v>
      </c>
      <c r="S110" s="248">
        <f t="shared" si="107"/>
        <v>8099</v>
      </c>
      <c r="T110" s="207">
        <f t="shared" si="108"/>
        <v>7499</v>
      </c>
      <c r="U110" s="249">
        <f t="shared" si="109"/>
        <v>2091.8000000000002</v>
      </c>
      <c r="V110" s="207">
        <f t="shared" si="110"/>
        <v>-5407.2</v>
      </c>
      <c r="W110" s="208">
        <f t="shared" si="111"/>
        <v>0.27894385918122416</v>
      </c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58"/>
      <c r="GF110" s="58"/>
      <c r="GG110" s="58"/>
      <c r="GH110" s="58"/>
      <c r="GI110" s="58"/>
      <c r="GJ110" s="58"/>
      <c r="GK110" s="58"/>
      <c r="GL110" s="58"/>
      <c r="GM110" s="58"/>
      <c r="GN110" s="58"/>
    </row>
    <row r="111" spans="1:196" s="8" customFormat="1" ht="53.4" hidden="1" customHeight="1" thickBot="1" x14ac:dyDescent="0.35">
      <c r="A111" s="202">
        <v>17</v>
      </c>
      <c r="B111" s="432"/>
      <c r="C111" s="204" t="s">
        <v>209</v>
      </c>
      <c r="D111" s="204" t="s">
        <v>78</v>
      </c>
      <c r="E111" s="367" t="s">
        <v>210</v>
      </c>
      <c r="F111" s="311"/>
      <c r="G111" s="218"/>
      <c r="H111" s="312"/>
      <c r="I111" s="435">
        <f t="shared" si="103"/>
        <v>0</v>
      </c>
      <c r="J111" s="436">
        <f t="shared" si="104"/>
        <v>0</v>
      </c>
      <c r="K111" s="434" t="e">
        <f t="shared" si="102"/>
        <v>#DIV/0!</v>
      </c>
      <c r="L111" s="234"/>
      <c r="M111" s="207"/>
      <c r="N111" s="207"/>
      <c r="O111" s="312"/>
      <c r="P111" s="207">
        <f t="shared" si="105"/>
        <v>0</v>
      </c>
      <c r="Q111" s="208" t="e">
        <f t="shared" si="96"/>
        <v>#DIV/0!</v>
      </c>
      <c r="R111" s="234">
        <f t="shared" si="106"/>
        <v>0</v>
      </c>
      <c r="S111" s="248">
        <f t="shared" si="107"/>
        <v>0</v>
      </c>
      <c r="T111" s="207">
        <f t="shared" si="108"/>
        <v>0</v>
      </c>
      <c r="U111" s="249">
        <f t="shared" si="109"/>
        <v>0</v>
      </c>
      <c r="V111" s="207">
        <f t="shared" si="110"/>
        <v>0</v>
      </c>
      <c r="W111" s="208" t="e">
        <f t="shared" si="111"/>
        <v>#DIV/0!</v>
      </c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58"/>
      <c r="GF111" s="58"/>
      <c r="GG111" s="58"/>
      <c r="GH111" s="58"/>
      <c r="GI111" s="58"/>
      <c r="GJ111" s="58"/>
      <c r="GK111" s="58"/>
      <c r="GL111" s="58"/>
      <c r="GM111" s="58"/>
      <c r="GN111" s="58"/>
    </row>
    <row r="112" spans="1:196" s="31" customFormat="1" ht="83.4" hidden="1" customHeight="1" thickBot="1" x14ac:dyDescent="0.4">
      <c r="A112" s="401"/>
      <c r="B112" s="417"/>
      <c r="C112" s="211"/>
      <c r="D112" s="418"/>
      <c r="E112" s="419" t="s">
        <v>217</v>
      </c>
      <c r="F112" s="336"/>
      <c r="G112" s="337"/>
      <c r="H112" s="291"/>
      <c r="I112" s="338">
        <f t="shared" si="103"/>
        <v>0</v>
      </c>
      <c r="J112" s="270">
        <f t="shared" si="104"/>
        <v>0</v>
      </c>
      <c r="K112" s="278" t="e">
        <f t="shared" si="102"/>
        <v>#DIV/0!</v>
      </c>
      <c r="L112" s="269"/>
      <c r="M112" s="270"/>
      <c r="N112" s="270"/>
      <c r="O112" s="291"/>
      <c r="P112" s="270">
        <f t="shared" si="105"/>
        <v>0</v>
      </c>
      <c r="Q112" s="208" t="e">
        <f t="shared" si="96"/>
        <v>#DIV/0!</v>
      </c>
      <c r="R112" s="269">
        <f t="shared" si="106"/>
        <v>0</v>
      </c>
      <c r="S112" s="270">
        <f t="shared" si="107"/>
        <v>0</v>
      </c>
      <c r="T112" s="270">
        <f t="shared" si="108"/>
        <v>0</v>
      </c>
      <c r="U112" s="252">
        <f t="shared" si="109"/>
        <v>0</v>
      </c>
      <c r="V112" s="437">
        <f t="shared" si="110"/>
        <v>0</v>
      </c>
      <c r="W112" s="208" t="e">
        <f t="shared" si="111"/>
        <v>#DIV/0!</v>
      </c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59"/>
      <c r="GF112" s="59"/>
      <c r="GG112" s="59"/>
      <c r="GH112" s="59"/>
      <c r="GI112" s="59"/>
      <c r="GJ112" s="59"/>
      <c r="GK112" s="59"/>
      <c r="GL112" s="59"/>
      <c r="GM112" s="59"/>
      <c r="GN112" s="59"/>
    </row>
    <row r="113" spans="1:196" s="25" customFormat="1" ht="54.6" customHeight="1" thickBot="1" x14ac:dyDescent="0.35">
      <c r="A113" s="374"/>
      <c r="B113" s="438">
        <v>180404</v>
      </c>
      <c r="C113" s="204" t="s">
        <v>211</v>
      </c>
      <c r="D113" s="439" t="s">
        <v>78</v>
      </c>
      <c r="E113" s="398" t="s">
        <v>246</v>
      </c>
      <c r="F113" s="316"/>
      <c r="G113" s="317"/>
      <c r="H113" s="312"/>
      <c r="I113" s="440">
        <f t="shared" si="103"/>
        <v>0</v>
      </c>
      <c r="J113" s="248">
        <f t="shared" si="104"/>
        <v>0</v>
      </c>
      <c r="K113" s="283"/>
      <c r="L113" s="254">
        <v>1963</v>
      </c>
      <c r="M113" s="248">
        <v>1963</v>
      </c>
      <c r="N113" s="248">
        <v>1361</v>
      </c>
      <c r="O113" s="249">
        <v>806.4</v>
      </c>
      <c r="P113" s="248">
        <f t="shared" si="105"/>
        <v>-554.6</v>
      </c>
      <c r="Q113" s="208">
        <f t="shared" si="96"/>
        <v>0.59250551065393087</v>
      </c>
      <c r="R113" s="254">
        <f t="shared" si="106"/>
        <v>1963</v>
      </c>
      <c r="S113" s="248">
        <f t="shared" si="107"/>
        <v>1963</v>
      </c>
      <c r="T113" s="248">
        <f t="shared" si="108"/>
        <v>1361</v>
      </c>
      <c r="U113" s="249">
        <f t="shared" si="109"/>
        <v>806.4</v>
      </c>
      <c r="V113" s="207">
        <f t="shared" si="110"/>
        <v>-554.6</v>
      </c>
      <c r="W113" s="208">
        <f t="shared" si="111"/>
        <v>0.59250551065393087</v>
      </c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32"/>
      <c r="CG113" s="32"/>
      <c r="CH113" s="32"/>
      <c r="CI113" s="32"/>
      <c r="CJ113" s="32"/>
      <c r="CK113" s="32"/>
      <c r="CL113" s="32"/>
      <c r="CM113" s="32"/>
      <c r="CN113" s="32"/>
      <c r="CO113" s="32"/>
      <c r="CP113" s="32"/>
      <c r="CQ113" s="32"/>
      <c r="CR113" s="32"/>
      <c r="CS113" s="32"/>
      <c r="CT113" s="32"/>
      <c r="CU113" s="32"/>
      <c r="CV113" s="32"/>
      <c r="CW113" s="32"/>
      <c r="CX113" s="32"/>
      <c r="CY113" s="32"/>
      <c r="CZ113" s="32"/>
      <c r="DA113" s="32"/>
      <c r="DB113" s="32"/>
      <c r="DC113" s="32"/>
      <c r="DD113" s="32"/>
      <c r="DE113" s="32"/>
      <c r="DF113" s="32"/>
      <c r="DG113" s="32"/>
      <c r="DH113" s="32"/>
      <c r="DI113" s="32"/>
      <c r="DJ113" s="32"/>
      <c r="DK113" s="32"/>
      <c r="DL113" s="32"/>
      <c r="DM113" s="32"/>
      <c r="DN113" s="32"/>
      <c r="DO113" s="32"/>
      <c r="DP113" s="32"/>
      <c r="DQ113" s="32"/>
      <c r="DR113" s="32"/>
      <c r="DS113" s="32"/>
      <c r="DT113" s="32"/>
      <c r="DU113" s="32"/>
      <c r="DV113" s="32"/>
      <c r="DW113" s="32"/>
      <c r="DX113" s="32"/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32"/>
      <c r="EL113" s="32"/>
      <c r="EM113" s="32"/>
      <c r="EN113" s="32"/>
      <c r="EO113" s="32"/>
      <c r="EP113" s="32"/>
      <c r="EQ113" s="32"/>
      <c r="ER113" s="32"/>
      <c r="ES113" s="32"/>
      <c r="ET113" s="32"/>
      <c r="EU113" s="32"/>
      <c r="EV113" s="32"/>
      <c r="EW113" s="32"/>
      <c r="EX113" s="32"/>
      <c r="EY113" s="32"/>
      <c r="EZ113" s="32"/>
      <c r="FA113" s="32"/>
      <c r="FB113" s="32"/>
      <c r="FC113" s="32"/>
      <c r="FD113" s="32"/>
      <c r="FE113" s="32"/>
      <c r="FF113" s="32"/>
      <c r="FG113" s="32"/>
      <c r="FH113" s="32"/>
      <c r="FI113" s="32"/>
      <c r="FJ113" s="32"/>
      <c r="FK113" s="32"/>
      <c r="FL113" s="32"/>
      <c r="FM113" s="32"/>
      <c r="FN113" s="32"/>
      <c r="FO113" s="32"/>
      <c r="FP113" s="32"/>
      <c r="FQ113" s="32"/>
      <c r="FR113" s="32"/>
      <c r="FS113" s="32"/>
      <c r="FT113" s="32"/>
      <c r="FU113" s="32"/>
      <c r="FV113" s="32"/>
      <c r="FW113" s="32"/>
      <c r="FX113" s="32"/>
      <c r="FY113" s="32"/>
      <c r="FZ113" s="32"/>
      <c r="GA113" s="32"/>
      <c r="GB113" s="32"/>
      <c r="GC113" s="32"/>
      <c r="GD113" s="32"/>
      <c r="GE113" s="60"/>
      <c r="GF113" s="60"/>
      <c r="GG113" s="60"/>
      <c r="GH113" s="60"/>
      <c r="GI113" s="60"/>
      <c r="GJ113" s="60"/>
      <c r="GK113" s="60"/>
      <c r="GL113" s="60"/>
      <c r="GM113" s="60"/>
      <c r="GN113" s="60"/>
    </row>
    <row r="114" spans="1:196" s="181" customFormat="1" ht="69" customHeight="1" thickBot="1" x14ac:dyDescent="0.4">
      <c r="A114" s="390"/>
      <c r="B114" s="420"/>
      <c r="C114" s="394"/>
      <c r="D114" s="394"/>
      <c r="E114" s="421" t="s">
        <v>353</v>
      </c>
      <c r="F114" s="324"/>
      <c r="G114" s="262"/>
      <c r="H114" s="252"/>
      <c r="I114" s="325">
        <f t="shared" si="103"/>
        <v>0</v>
      </c>
      <c r="J114" s="262">
        <f t="shared" si="104"/>
        <v>0</v>
      </c>
      <c r="K114" s="263"/>
      <c r="L114" s="267">
        <v>1519</v>
      </c>
      <c r="M114" s="262">
        <v>1519</v>
      </c>
      <c r="N114" s="262">
        <v>1361</v>
      </c>
      <c r="O114" s="252">
        <v>806.4</v>
      </c>
      <c r="P114" s="262">
        <f t="shared" si="105"/>
        <v>-554.6</v>
      </c>
      <c r="Q114" s="263">
        <f t="shared" si="96"/>
        <v>0.59250551065393087</v>
      </c>
      <c r="R114" s="267">
        <f t="shared" si="106"/>
        <v>1519</v>
      </c>
      <c r="S114" s="262">
        <f t="shared" si="107"/>
        <v>1519</v>
      </c>
      <c r="T114" s="262">
        <f t="shared" si="108"/>
        <v>1361</v>
      </c>
      <c r="U114" s="252">
        <f t="shared" si="109"/>
        <v>806.4</v>
      </c>
      <c r="V114" s="262">
        <f t="shared" si="110"/>
        <v>-554.6</v>
      </c>
      <c r="W114" s="263">
        <f t="shared" si="111"/>
        <v>0.59250551065393087</v>
      </c>
      <c r="X114" s="176"/>
      <c r="Y114" s="176"/>
      <c r="Z114" s="176"/>
      <c r="AA114" s="176"/>
      <c r="AB114" s="176"/>
      <c r="AC114" s="176"/>
      <c r="AD114" s="176"/>
      <c r="AE114" s="176"/>
      <c r="AF114" s="176"/>
      <c r="AG114" s="176"/>
      <c r="AH114" s="176"/>
      <c r="AI114" s="176"/>
      <c r="AJ114" s="176"/>
      <c r="AK114" s="176"/>
      <c r="AL114" s="176"/>
      <c r="AM114" s="176"/>
      <c r="AN114" s="176"/>
      <c r="AO114" s="176"/>
      <c r="AP114" s="176"/>
      <c r="AQ114" s="176"/>
      <c r="AR114" s="177"/>
      <c r="AS114" s="177"/>
      <c r="AT114" s="177"/>
      <c r="AU114" s="177"/>
      <c r="AV114" s="177"/>
      <c r="AW114" s="177"/>
      <c r="AX114" s="177"/>
      <c r="AY114" s="177"/>
      <c r="AZ114" s="177"/>
      <c r="BA114" s="177"/>
      <c r="BB114" s="177"/>
      <c r="BC114" s="177"/>
      <c r="BD114" s="177"/>
      <c r="BE114" s="177"/>
      <c r="BF114" s="177"/>
      <c r="BG114" s="177"/>
      <c r="BH114" s="177"/>
      <c r="BI114" s="177"/>
      <c r="BJ114" s="177"/>
      <c r="BK114" s="177"/>
      <c r="BL114" s="177"/>
      <c r="BM114" s="177"/>
      <c r="BN114" s="177"/>
      <c r="BO114" s="177"/>
      <c r="BP114" s="177"/>
      <c r="BQ114" s="177"/>
      <c r="BR114" s="177"/>
      <c r="BS114" s="177"/>
      <c r="BT114" s="177"/>
      <c r="BU114" s="177"/>
      <c r="BV114" s="177"/>
      <c r="BW114" s="177"/>
      <c r="BX114" s="177"/>
      <c r="BY114" s="177"/>
      <c r="BZ114" s="177"/>
      <c r="CA114" s="177"/>
      <c r="CB114" s="177"/>
      <c r="CC114" s="177"/>
      <c r="CD114" s="177"/>
      <c r="CE114" s="177"/>
      <c r="CF114" s="177"/>
      <c r="CG114" s="177"/>
      <c r="CH114" s="177"/>
      <c r="CI114" s="177"/>
      <c r="CJ114" s="177"/>
      <c r="CK114" s="177"/>
      <c r="CL114" s="177"/>
      <c r="CM114" s="177"/>
      <c r="CN114" s="177"/>
      <c r="CO114" s="177"/>
      <c r="CP114" s="177"/>
      <c r="CQ114" s="177"/>
      <c r="CR114" s="177"/>
      <c r="CS114" s="177"/>
      <c r="CT114" s="177"/>
      <c r="CU114" s="177"/>
      <c r="CV114" s="177"/>
      <c r="CW114" s="177"/>
      <c r="CX114" s="177"/>
      <c r="CY114" s="177"/>
      <c r="CZ114" s="177"/>
      <c r="DA114" s="177"/>
      <c r="DB114" s="177"/>
      <c r="DC114" s="177"/>
      <c r="DD114" s="177"/>
      <c r="DE114" s="177"/>
      <c r="DF114" s="177"/>
      <c r="DG114" s="177"/>
      <c r="DH114" s="177"/>
      <c r="DI114" s="177"/>
      <c r="DJ114" s="177"/>
      <c r="DK114" s="177"/>
      <c r="DL114" s="177"/>
      <c r="DM114" s="177"/>
      <c r="DN114" s="177"/>
      <c r="DO114" s="177"/>
      <c r="DP114" s="177"/>
      <c r="DQ114" s="177"/>
      <c r="DR114" s="177"/>
      <c r="DS114" s="177"/>
      <c r="DT114" s="177"/>
      <c r="DU114" s="177"/>
      <c r="DV114" s="177"/>
      <c r="DW114" s="177"/>
      <c r="DX114" s="177"/>
      <c r="DY114" s="177"/>
      <c r="DZ114" s="177"/>
      <c r="EA114" s="177"/>
      <c r="EB114" s="177"/>
      <c r="EC114" s="177"/>
      <c r="ED114" s="177"/>
      <c r="EE114" s="177"/>
      <c r="EF114" s="177"/>
      <c r="EG114" s="177"/>
      <c r="EH114" s="177"/>
      <c r="EI114" s="177"/>
      <c r="EJ114" s="177"/>
      <c r="EK114" s="177"/>
      <c r="EL114" s="177"/>
      <c r="EM114" s="177"/>
      <c r="EN114" s="177"/>
      <c r="EO114" s="177"/>
      <c r="EP114" s="177"/>
      <c r="EQ114" s="177"/>
      <c r="ER114" s="177"/>
      <c r="ES114" s="177"/>
      <c r="ET114" s="177"/>
      <c r="EU114" s="177"/>
      <c r="EV114" s="177"/>
      <c r="EW114" s="177"/>
      <c r="EX114" s="177"/>
      <c r="EY114" s="177"/>
      <c r="EZ114" s="177"/>
      <c r="FA114" s="177"/>
      <c r="FB114" s="177"/>
      <c r="FC114" s="177"/>
      <c r="FD114" s="177"/>
      <c r="FE114" s="177"/>
      <c r="FF114" s="177"/>
      <c r="FG114" s="177"/>
      <c r="FH114" s="177"/>
      <c r="FI114" s="177"/>
      <c r="FJ114" s="177"/>
      <c r="FK114" s="177"/>
      <c r="FL114" s="177"/>
      <c r="FM114" s="177"/>
      <c r="FN114" s="177"/>
      <c r="FO114" s="177"/>
      <c r="FP114" s="177"/>
      <c r="FQ114" s="177"/>
      <c r="FR114" s="177"/>
      <c r="FS114" s="177"/>
      <c r="FT114" s="177"/>
      <c r="FU114" s="177"/>
      <c r="FV114" s="177"/>
      <c r="FW114" s="177"/>
      <c r="FX114" s="177"/>
      <c r="FY114" s="177"/>
      <c r="FZ114" s="177"/>
      <c r="GA114" s="177"/>
      <c r="GB114" s="177"/>
      <c r="GC114" s="177"/>
      <c r="GD114" s="177"/>
      <c r="GE114" s="180"/>
      <c r="GF114" s="180"/>
      <c r="GG114" s="180"/>
      <c r="GH114" s="180"/>
      <c r="GI114" s="180"/>
      <c r="GJ114" s="180"/>
      <c r="GK114" s="180"/>
      <c r="GL114" s="180"/>
      <c r="GM114" s="180"/>
      <c r="GN114" s="180"/>
    </row>
    <row r="115" spans="1:196" s="181" customFormat="1" ht="63.6" customHeight="1" thickBot="1" x14ac:dyDescent="0.4">
      <c r="A115" s="390"/>
      <c r="B115" s="420"/>
      <c r="C115" s="394"/>
      <c r="D115" s="394"/>
      <c r="E115" s="421" t="s">
        <v>352</v>
      </c>
      <c r="F115" s="324"/>
      <c r="G115" s="262"/>
      <c r="H115" s="252"/>
      <c r="I115" s="325">
        <f t="shared" ref="I115" si="159">H115/$H$6</f>
        <v>0</v>
      </c>
      <c r="J115" s="262">
        <f t="shared" ref="J115" si="160">H115-G115</f>
        <v>0</v>
      </c>
      <c r="K115" s="263"/>
      <c r="L115" s="267">
        <v>444</v>
      </c>
      <c r="M115" s="262">
        <v>444</v>
      </c>
      <c r="N115" s="262"/>
      <c r="O115" s="252"/>
      <c r="P115" s="262">
        <f t="shared" ref="P115" si="161">O115-N115</f>
        <v>0</v>
      </c>
      <c r="Q115" s="263"/>
      <c r="R115" s="267">
        <f t="shared" ref="R115" si="162">SUM(F115,L115)</f>
        <v>444</v>
      </c>
      <c r="S115" s="262">
        <f t="shared" ref="S115" si="163">SUM(F115,M115)</f>
        <v>444</v>
      </c>
      <c r="T115" s="262">
        <f t="shared" ref="T115" si="164">SUM(G115,N115)</f>
        <v>0</v>
      </c>
      <c r="U115" s="252">
        <f t="shared" ref="U115" si="165">SUM(H115,O115)</f>
        <v>0</v>
      </c>
      <c r="V115" s="262">
        <f t="shared" ref="V115" si="166">U115-T115</f>
        <v>0</v>
      </c>
      <c r="W115" s="263"/>
      <c r="X115" s="176"/>
      <c r="Y115" s="176"/>
      <c r="Z115" s="176"/>
      <c r="AA115" s="176"/>
      <c r="AB115" s="176"/>
      <c r="AC115" s="176"/>
      <c r="AD115" s="176"/>
      <c r="AE115" s="176"/>
      <c r="AF115" s="176"/>
      <c r="AG115" s="176"/>
      <c r="AH115" s="176"/>
      <c r="AI115" s="176"/>
      <c r="AJ115" s="176"/>
      <c r="AK115" s="176"/>
      <c r="AL115" s="176"/>
      <c r="AM115" s="176"/>
      <c r="AN115" s="176"/>
      <c r="AO115" s="176"/>
      <c r="AP115" s="176"/>
      <c r="AQ115" s="176"/>
      <c r="AR115" s="177"/>
      <c r="AS115" s="177"/>
      <c r="AT115" s="177"/>
      <c r="AU115" s="177"/>
      <c r="AV115" s="177"/>
      <c r="AW115" s="177"/>
      <c r="AX115" s="177"/>
      <c r="AY115" s="177"/>
      <c r="AZ115" s="177"/>
      <c r="BA115" s="177"/>
      <c r="BB115" s="177"/>
      <c r="BC115" s="177"/>
      <c r="BD115" s="177"/>
      <c r="BE115" s="177"/>
      <c r="BF115" s="177"/>
      <c r="BG115" s="177"/>
      <c r="BH115" s="177"/>
      <c r="BI115" s="177"/>
      <c r="BJ115" s="177"/>
      <c r="BK115" s="177"/>
      <c r="BL115" s="177"/>
      <c r="BM115" s="177"/>
      <c r="BN115" s="177"/>
      <c r="BO115" s="177"/>
      <c r="BP115" s="177"/>
      <c r="BQ115" s="177"/>
      <c r="BR115" s="177"/>
      <c r="BS115" s="177"/>
      <c r="BT115" s="177"/>
      <c r="BU115" s="177"/>
      <c r="BV115" s="177"/>
      <c r="BW115" s="177"/>
      <c r="BX115" s="177"/>
      <c r="BY115" s="177"/>
      <c r="BZ115" s="177"/>
      <c r="CA115" s="177"/>
      <c r="CB115" s="177"/>
      <c r="CC115" s="177"/>
      <c r="CD115" s="177"/>
      <c r="CE115" s="177"/>
      <c r="CF115" s="177"/>
      <c r="CG115" s="177"/>
      <c r="CH115" s="177"/>
      <c r="CI115" s="177"/>
      <c r="CJ115" s="177"/>
      <c r="CK115" s="177"/>
      <c r="CL115" s="177"/>
      <c r="CM115" s="177"/>
      <c r="CN115" s="177"/>
      <c r="CO115" s="177"/>
      <c r="CP115" s="177"/>
      <c r="CQ115" s="177"/>
      <c r="CR115" s="177"/>
      <c r="CS115" s="177"/>
      <c r="CT115" s="177"/>
      <c r="CU115" s="177"/>
      <c r="CV115" s="177"/>
      <c r="CW115" s="177"/>
      <c r="CX115" s="177"/>
      <c r="CY115" s="177"/>
      <c r="CZ115" s="177"/>
      <c r="DA115" s="177"/>
      <c r="DB115" s="177"/>
      <c r="DC115" s="177"/>
      <c r="DD115" s="177"/>
      <c r="DE115" s="177"/>
      <c r="DF115" s="177"/>
      <c r="DG115" s="177"/>
      <c r="DH115" s="177"/>
      <c r="DI115" s="177"/>
      <c r="DJ115" s="177"/>
      <c r="DK115" s="177"/>
      <c r="DL115" s="177"/>
      <c r="DM115" s="177"/>
      <c r="DN115" s="177"/>
      <c r="DO115" s="177"/>
      <c r="DP115" s="177"/>
      <c r="DQ115" s="177"/>
      <c r="DR115" s="177"/>
      <c r="DS115" s="177"/>
      <c r="DT115" s="177"/>
      <c r="DU115" s="177"/>
      <c r="DV115" s="177"/>
      <c r="DW115" s="177"/>
      <c r="DX115" s="177"/>
      <c r="DY115" s="177"/>
      <c r="DZ115" s="177"/>
      <c r="EA115" s="177"/>
      <c r="EB115" s="177"/>
      <c r="EC115" s="177"/>
      <c r="ED115" s="177"/>
      <c r="EE115" s="177"/>
      <c r="EF115" s="177"/>
      <c r="EG115" s="177"/>
      <c r="EH115" s="177"/>
      <c r="EI115" s="177"/>
      <c r="EJ115" s="177"/>
      <c r="EK115" s="177"/>
      <c r="EL115" s="177"/>
      <c r="EM115" s="177"/>
      <c r="EN115" s="177"/>
      <c r="EO115" s="177"/>
      <c r="EP115" s="177"/>
      <c r="EQ115" s="177"/>
      <c r="ER115" s="177"/>
      <c r="ES115" s="177"/>
      <c r="ET115" s="177"/>
      <c r="EU115" s="177"/>
      <c r="EV115" s="177"/>
      <c r="EW115" s="177"/>
      <c r="EX115" s="177"/>
      <c r="EY115" s="177"/>
      <c r="EZ115" s="177"/>
      <c r="FA115" s="177"/>
      <c r="FB115" s="177"/>
      <c r="FC115" s="177"/>
      <c r="FD115" s="177"/>
      <c r="FE115" s="177"/>
      <c r="FF115" s="177"/>
      <c r="FG115" s="177"/>
      <c r="FH115" s="177"/>
      <c r="FI115" s="177"/>
      <c r="FJ115" s="177"/>
      <c r="FK115" s="177"/>
      <c r="FL115" s="177"/>
      <c r="FM115" s="177"/>
      <c r="FN115" s="177"/>
      <c r="FO115" s="177"/>
      <c r="FP115" s="177"/>
      <c r="FQ115" s="177"/>
      <c r="FR115" s="177"/>
      <c r="FS115" s="177"/>
      <c r="FT115" s="177"/>
      <c r="FU115" s="177"/>
      <c r="FV115" s="177"/>
      <c r="FW115" s="177"/>
      <c r="FX115" s="177"/>
      <c r="FY115" s="177"/>
      <c r="FZ115" s="177"/>
      <c r="GA115" s="177"/>
      <c r="GB115" s="177"/>
      <c r="GC115" s="177"/>
      <c r="GD115" s="177"/>
      <c r="GE115" s="180"/>
      <c r="GF115" s="180"/>
      <c r="GG115" s="180"/>
      <c r="GH115" s="180"/>
      <c r="GI115" s="180"/>
      <c r="GJ115" s="180"/>
      <c r="GK115" s="180"/>
      <c r="GL115" s="180"/>
      <c r="GM115" s="180"/>
      <c r="GN115" s="180"/>
    </row>
    <row r="116" spans="1:196" s="8" customFormat="1" ht="40.200000000000003" customHeight="1" thickBot="1" x14ac:dyDescent="0.35">
      <c r="A116" s="202"/>
      <c r="B116" s="433"/>
      <c r="C116" s="204" t="s">
        <v>226</v>
      </c>
      <c r="D116" s="204" t="s">
        <v>78</v>
      </c>
      <c r="E116" s="367" t="s">
        <v>227</v>
      </c>
      <c r="F116" s="311"/>
      <c r="G116" s="218"/>
      <c r="H116" s="312"/>
      <c r="I116" s="435">
        <f t="shared" si="103"/>
        <v>0</v>
      </c>
      <c r="J116" s="436">
        <f t="shared" si="104"/>
        <v>0</v>
      </c>
      <c r="K116" s="434"/>
      <c r="L116" s="234">
        <v>70.599999999999994</v>
      </c>
      <c r="M116" s="207">
        <v>412.4</v>
      </c>
      <c r="N116" s="207">
        <v>412.4</v>
      </c>
      <c r="O116" s="312">
        <v>412.4</v>
      </c>
      <c r="P116" s="207">
        <f t="shared" si="105"/>
        <v>0</v>
      </c>
      <c r="Q116" s="208">
        <f t="shared" si="96"/>
        <v>1</v>
      </c>
      <c r="R116" s="234">
        <f t="shared" si="106"/>
        <v>70.599999999999994</v>
      </c>
      <c r="S116" s="248">
        <f t="shared" si="107"/>
        <v>412.4</v>
      </c>
      <c r="T116" s="207">
        <f t="shared" si="108"/>
        <v>412.4</v>
      </c>
      <c r="U116" s="249">
        <f t="shared" si="109"/>
        <v>412.4</v>
      </c>
      <c r="V116" s="207">
        <f t="shared" si="110"/>
        <v>0</v>
      </c>
      <c r="W116" s="208">
        <f t="shared" si="111"/>
        <v>1</v>
      </c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  <c r="CA116" s="34"/>
      <c r="CB116" s="34"/>
      <c r="CC116" s="34"/>
      <c r="CD116" s="34"/>
      <c r="CE116" s="34"/>
      <c r="CF116" s="34"/>
      <c r="CG116" s="34"/>
      <c r="CH116" s="34"/>
      <c r="CI116" s="34"/>
      <c r="CJ116" s="34"/>
      <c r="CK116" s="34"/>
      <c r="CL116" s="34"/>
      <c r="CM116" s="34"/>
      <c r="CN116" s="34"/>
      <c r="CO116" s="34"/>
      <c r="CP116" s="34"/>
      <c r="CQ116" s="34"/>
      <c r="CR116" s="34"/>
      <c r="CS116" s="34"/>
      <c r="CT116" s="34"/>
      <c r="CU116" s="34"/>
      <c r="CV116" s="34"/>
      <c r="CW116" s="34"/>
      <c r="CX116" s="34"/>
      <c r="CY116" s="34"/>
      <c r="CZ116" s="34"/>
      <c r="DA116" s="34"/>
      <c r="DB116" s="34"/>
      <c r="DC116" s="34"/>
      <c r="DD116" s="34"/>
      <c r="DE116" s="34"/>
      <c r="DF116" s="34"/>
      <c r="DG116" s="34"/>
      <c r="DH116" s="34"/>
      <c r="DI116" s="34"/>
      <c r="DJ116" s="34"/>
      <c r="DK116" s="34"/>
      <c r="DL116" s="34"/>
      <c r="DM116" s="34"/>
      <c r="DN116" s="34"/>
      <c r="DO116" s="34"/>
      <c r="DP116" s="34"/>
      <c r="DQ116" s="34"/>
      <c r="DR116" s="34"/>
      <c r="DS116" s="34"/>
      <c r="DT116" s="34"/>
      <c r="DU116" s="34"/>
      <c r="DV116" s="34"/>
      <c r="DW116" s="34"/>
      <c r="DX116" s="34"/>
      <c r="DY116" s="34"/>
      <c r="DZ116" s="34"/>
      <c r="EA116" s="34"/>
      <c r="EB116" s="34"/>
      <c r="EC116" s="34"/>
      <c r="ED116" s="34"/>
      <c r="EE116" s="34"/>
      <c r="EF116" s="34"/>
      <c r="EG116" s="34"/>
      <c r="EH116" s="34"/>
      <c r="EI116" s="34"/>
      <c r="EJ116" s="34"/>
      <c r="EK116" s="34"/>
      <c r="EL116" s="34"/>
      <c r="EM116" s="34"/>
      <c r="EN116" s="34"/>
      <c r="EO116" s="34"/>
      <c r="EP116" s="34"/>
      <c r="EQ116" s="34"/>
      <c r="ER116" s="34"/>
      <c r="ES116" s="34"/>
      <c r="ET116" s="34"/>
      <c r="EU116" s="34"/>
      <c r="EV116" s="34"/>
      <c r="EW116" s="34"/>
      <c r="EX116" s="34"/>
      <c r="EY116" s="34"/>
      <c r="EZ116" s="34"/>
      <c r="FA116" s="34"/>
      <c r="FB116" s="34"/>
      <c r="FC116" s="34"/>
      <c r="FD116" s="34"/>
      <c r="FE116" s="34"/>
      <c r="FF116" s="34"/>
      <c r="FG116" s="34"/>
      <c r="FH116" s="34"/>
      <c r="FI116" s="34"/>
      <c r="FJ116" s="34"/>
      <c r="FK116" s="34"/>
      <c r="FL116" s="34"/>
      <c r="FM116" s="34"/>
      <c r="FN116" s="34"/>
      <c r="FO116" s="34"/>
      <c r="FP116" s="34"/>
      <c r="FQ116" s="34"/>
      <c r="FR116" s="34"/>
      <c r="FS116" s="34"/>
      <c r="FT116" s="34"/>
      <c r="FU116" s="34"/>
      <c r="FV116" s="34"/>
      <c r="FW116" s="34"/>
      <c r="FX116" s="34"/>
      <c r="FY116" s="34"/>
      <c r="FZ116" s="34"/>
      <c r="GA116" s="34"/>
      <c r="GB116" s="34"/>
      <c r="GC116" s="34"/>
      <c r="GD116" s="34"/>
      <c r="GE116" s="58"/>
      <c r="GF116" s="58"/>
      <c r="GG116" s="58"/>
      <c r="GH116" s="58"/>
      <c r="GI116" s="58"/>
      <c r="GJ116" s="58"/>
      <c r="GK116" s="58"/>
      <c r="GL116" s="58"/>
      <c r="GM116" s="58"/>
      <c r="GN116" s="58"/>
    </row>
    <row r="117" spans="1:196" s="8" customFormat="1" ht="31.8" customHeight="1" thickBot="1" x14ac:dyDescent="0.35">
      <c r="A117" s="202"/>
      <c r="B117" s="433"/>
      <c r="C117" s="204" t="s">
        <v>324</v>
      </c>
      <c r="D117" s="204" t="s">
        <v>78</v>
      </c>
      <c r="E117" s="367" t="s">
        <v>325</v>
      </c>
      <c r="F117" s="311"/>
      <c r="G117" s="218"/>
      <c r="H117" s="312"/>
      <c r="I117" s="435">
        <f t="shared" ref="I117" si="167">H117/$H$6</f>
        <v>0</v>
      </c>
      <c r="J117" s="436">
        <f t="shared" ref="J117" si="168">H117-G117</f>
        <v>0</v>
      </c>
      <c r="K117" s="434"/>
      <c r="L117" s="234">
        <v>264</v>
      </c>
      <c r="M117" s="207">
        <v>264</v>
      </c>
      <c r="N117" s="207">
        <v>264</v>
      </c>
      <c r="O117" s="312">
        <v>264</v>
      </c>
      <c r="P117" s="207">
        <f t="shared" ref="P117" si="169">O117-N117</f>
        <v>0</v>
      </c>
      <c r="Q117" s="208">
        <f t="shared" si="96"/>
        <v>1</v>
      </c>
      <c r="R117" s="234">
        <f t="shared" ref="R117" si="170">SUM(F117,L117)</f>
        <v>264</v>
      </c>
      <c r="S117" s="248">
        <f t="shared" ref="S117" si="171">SUM(F117,M117)</f>
        <v>264</v>
      </c>
      <c r="T117" s="207">
        <f t="shared" ref="T117" si="172">SUM(G117,N117)</f>
        <v>264</v>
      </c>
      <c r="U117" s="249">
        <f t="shared" ref="U117" si="173">SUM(H117,O117)</f>
        <v>264</v>
      </c>
      <c r="V117" s="207">
        <f t="shared" ref="V117" si="174">U117-T117</f>
        <v>0</v>
      </c>
      <c r="W117" s="208">
        <f t="shared" ref="W117" si="175">U117/T117</f>
        <v>1</v>
      </c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  <c r="BF117" s="34"/>
      <c r="BG117" s="34"/>
      <c r="BH117" s="34"/>
      <c r="BI117" s="34"/>
      <c r="BJ117" s="34"/>
      <c r="BK117" s="34"/>
      <c r="BL117" s="34"/>
      <c r="BM117" s="34"/>
      <c r="BN117" s="34"/>
      <c r="BO117" s="34"/>
      <c r="BP117" s="34"/>
      <c r="BQ117" s="34"/>
      <c r="BR117" s="34"/>
      <c r="BS117" s="34"/>
      <c r="BT117" s="34"/>
      <c r="BU117" s="34"/>
      <c r="BV117" s="34"/>
      <c r="BW117" s="34"/>
      <c r="BX117" s="34"/>
      <c r="BY117" s="34"/>
      <c r="BZ117" s="34"/>
      <c r="CA117" s="34"/>
      <c r="CB117" s="34"/>
      <c r="CC117" s="34"/>
      <c r="CD117" s="34"/>
      <c r="CE117" s="34"/>
      <c r="CF117" s="34"/>
      <c r="CG117" s="34"/>
      <c r="CH117" s="34"/>
      <c r="CI117" s="34"/>
      <c r="CJ117" s="34"/>
      <c r="CK117" s="34"/>
      <c r="CL117" s="34"/>
      <c r="CM117" s="34"/>
      <c r="CN117" s="34"/>
      <c r="CO117" s="34"/>
      <c r="CP117" s="34"/>
      <c r="CQ117" s="34"/>
      <c r="CR117" s="34"/>
      <c r="CS117" s="34"/>
      <c r="CT117" s="34"/>
      <c r="CU117" s="34"/>
      <c r="CV117" s="34"/>
      <c r="CW117" s="34"/>
      <c r="CX117" s="34"/>
      <c r="CY117" s="34"/>
      <c r="CZ117" s="34"/>
      <c r="DA117" s="34"/>
      <c r="DB117" s="34"/>
      <c r="DC117" s="34"/>
      <c r="DD117" s="34"/>
      <c r="DE117" s="34"/>
      <c r="DF117" s="34"/>
      <c r="DG117" s="34"/>
      <c r="DH117" s="34"/>
      <c r="DI117" s="34"/>
      <c r="DJ117" s="34"/>
      <c r="DK117" s="34"/>
      <c r="DL117" s="34"/>
      <c r="DM117" s="34"/>
      <c r="DN117" s="34"/>
      <c r="DO117" s="34"/>
      <c r="DP117" s="34"/>
      <c r="DQ117" s="34"/>
      <c r="DR117" s="34"/>
      <c r="DS117" s="34"/>
      <c r="DT117" s="34"/>
      <c r="DU117" s="34"/>
      <c r="DV117" s="34"/>
      <c r="DW117" s="34"/>
      <c r="DX117" s="34"/>
      <c r="DY117" s="34"/>
      <c r="DZ117" s="34"/>
      <c r="EA117" s="34"/>
      <c r="EB117" s="34"/>
      <c r="EC117" s="34"/>
      <c r="ED117" s="34"/>
      <c r="EE117" s="34"/>
      <c r="EF117" s="34"/>
      <c r="EG117" s="34"/>
      <c r="EH117" s="34"/>
      <c r="EI117" s="34"/>
      <c r="EJ117" s="34"/>
      <c r="EK117" s="34"/>
      <c r="EL117" s="34"/>
      <c r="EM117" s="34"/>
      <c r="EN117" s="34"/>
      <c r="EO117" s="34"/>
      <c r="EP117" s="34"/>
      <c r="EQ117" s="34"/>
      <c r="ER117" s="34"/>
      <c r="ES117" s="34"/>
      <c r="ET117" s="34"/>
      <c r="EU117" s="34"/>
      <c r="EV117" s="34"/>
      <c r="EW117" s="34"/>
      <c r="EX117" s="34"/>
      <c r="EY117" s="34"/>
      <c r="EZ117" s="34"/>
      <c r="FA117" s="34"/>
      <c r="FB117" s="34"/>
      <c r="FC117" s="34"/>
      <c r="FD117" s="34"/>
      <c r="FE117" s="34"/>
      <c r="FF117" s="34"/>
      <c r="FG117" s="34"/>
      <c r="FH117" s="34"/>
      <c r="FI117" s="34"/>
      <c r="FJ117" s="34"/>
      <c r="FK117" s="34"/>
      <c r="FL117" s="34"/>
      <c r="FM117" s="34"/>
      <c r="FN117" s="34"/>
      <c r="FO117" s="34"/>
      <c r="FP117" s="34"/>
      <c r="FQ117" s="34"/>
      <c r="FR117" s="34"/>
      <c r="FS117" s="34"/>
      <c r="FT117" s="34"/>
      <c r="FU117" s="34"/>
      <c r="FV117" s="34"/>
      <c r="FW117" s="34"/>
      <c r="FX117" s="34"/>
      <c r="FY117" s="34"/>
      <c r="FZ117" s="34"/>
      <c r="GA117" s="34"/>
      <c r="GB117" s="34"/>
      <c r="GC117" s="34"/>
      <c r="GD117" s="34"/>
      <c r="GE117" s="58"/>
      <c r="GF117" s="58"/>
      <c r="GG117" s="58"/>
      <c r="GH117" s="58"/>
      <c r="GI117" s="58"/>
      <c r="GJ117" s="58"/>
      <c r="GK117" s="58"/>
      <c r="GL117" s="58"/>
      <c r="GM117" s="58"/>
      <c r="GN117" s="58"/>
    </row>
    <row r="118" spans="1:196" s="181" customFormat="1" ht="52.8" customHeight="1" thickBot="1" x14ac:dyDescent="0.4">
      <c r="A118" s="390"/>
      <c r="B118" s="420"/>
      <c r="C118" s="394"/>
      <c r="D118" s="394"/>
      <c r="E118" s="421" t="s">
        <v>326</v>
      </c>
      <c r="F118" s="324"/>
      <c r="G118" s="262"/>
      <c r="H118" s="252"/>
      <c r="I118" s="325">
        <f t="shared" ref="I118" si="176">H118/$H$6</f>
        <v>0</v>
      </c>
      <c r="J118" s="262">
        <f t="shared" ref="J118" si="177">H118-G118</f>
        <v>0</v>
      </c>
      <c r="K118" s="263"/>
      <c r="L118" s="267">
        <v>264</v>
      </c>
      <c r="M118" s="262">
        <v>264</v>
      </c>
      <c r="N118" s="262">
        <v>264</v>
      </c>
      <c r="O118" s="252">
        <v>264</v>
      </c>
      <c r="P118" s="262">
        <f t="shared" ref="P118" si="178">O118-N118</f>
        <v>0</v>
      </c>
      <c r="Q118" s="266">
        <f t="shared" si="96"/>
        <v>1</v>
      </c>
      <c r="R118" s="267">
        <f t="shared" ref="R118" si="179">SUM(F118,L118)</f>
        <v>264</v>
      </c>
      <c r="S118" s="262">
        <f t="shared" ref="S118" si="180">SUM(F118,M118)</f>
        <v>264</v>
      </c>
      <c r="T118" s="262">
        <f t="shared" ref="T118" si="181">SUM(G118,N118)</f>
        <v>264</v>
      </c>
      <c r="U118" s="252">
        <f t="shared" ref="U118" si="182">SUM(H118,O118)</f>
        <v>264</v>
      </c>
      <c r="V118" s="262">
        <f t="shared" ref="V118" si="183">U118-T118</f>
        <v>0</v>
      </c>
      <c r="W118" s="266">
        <f t="shared" ref="W118" si="184">U118/T118</f>
        <v>1</v>
      </c>
      <c r="X118" s="176"/>
      <c r="Y118" s="176"/>
      <c r="Z118" s="176"/>
      <c r="AA118" s="176"/>
      <c r="AB118" s="176"/>
      <c r="AC118" s="176"/>
      <c r="AD118" s="176"/>
      <c r="AE118" s="176"/>
      <c r="AF118" s="176"/>
      <c r="AG118" s="176"/>
      <c r="AH118" s="176"/>
      <c r="AI118" s="176"/>
      <c r="AJ118" s="176"/>
      <c r="AK118" s="176"/>
      <c r="AL118" s="176"/>
      <c r="AM118" s="176"/>
      <c r="AN118" s="176"/>
      <c r="AO118" s="176"/>
      <c r="AP118" s="176"/>
      <c r="AQ118" s="176"/>
      <c r="AR118" s="177"/>
      <c r="AS118" s="177"/>
      <c r="AT118" s="177"/>
      <c r="AU118" s="177"/>
      <c r="AV118" s="177"/>
      <c r="AW118" s="177"/>
      <c r="AX118" s="177"/>
      <c r="AY118" s="177"/>
      <c r="AZ118" s="177"/>
      <c r="BA118" s="177"/>
      <c r="BB118" s="177"/>
      <c r="BC118" s="177"/>
      <c r="BD118" s="177"/>
      <c r="BE118" s="177"/>
      <c r="BF118" s="177"/>
      <c r="BG118" s="177"/>
      <c r="BH118" s="177"/>
      <c r="BI118" s="177"/>
      <c r="BJ118" s="177"/>
      <c r="BK118" s="177"/>
      <c r="BL118" s="177"/>
      <c r="BM118" s="177"/>
      <c r="BN118" s="177"/>
      <c r="BO118" s="177"/>
      <c r="BP118" s="177"/>
      <c r="BQ118" s="177"/>
      <c r="BR118" s="177"/>
      <c r="BS118" s="177"/>
      <c r="BT118" s="177"/>
      <c r="BU118" s="177"/>
      <c r="BV118" s="177"/>
      <c r="BW118" s="177"/>
      <c r="BX118" s="177"/>
      <c r="BY118" s="177"/>
      <c r="BZ118" s="177"/>
      <c r="CA118" s="177"/>
      <c r="CB118" s="177"/>
      <c r="CC118" s="177"/>
      <c r="CD118" s="177"/>
      <c r="CE118" s="177"/>
      <c r="CF118" s="177"/>
      <c r="CG118" s="177"/>
      <c r="CH118" s="177"/>
      <c r="CI118" s="177"/>
      <c r="CJ118" s="177"/>
      <c r="CK118" s="177"/>
      <c r="CL118" s="177"/>
      <c r="CM118" s="177"/>
      <c r="CN118" s="177"/>
      <c r="CO118" s="177"/>
      <c r="CP118" s="177"/>
      <c r="CQ118" s="177"/>
      <c r="CR118" s="177"/>
      <c r="CS118" s="177"/>
      <c r="CT118" s="177"/>
      <c r="CU118" s="177"/>
      <c r="CV118" s="177"/>
      <c r="CW118" s="177"/>
      <c r="CX118" s="177"/>
      <c r="CY118" s="177"/>
      <c r="CZ118" s="177"/>
      <c r="DA118" s="177"/>
      <c r="DB118" s="177"/>
      <c r="DC118" s="177"/>
      <c r="DD118" s="177"/>
      <c r="DE118" s="177"/>
      <c r="DF118" s="177"/>
      <c r="DG118" s="177"/>
      <c r="DH118" s="177"/>
      <c r="DI118" s="177"/>
      <c r="DJ118" s="177"/>
      <c r="DK118" s="177"/>
      <c r="DL118" s="177"/>
      <c r="DM118" s="177"/>
      <c r="DN118" s="177"/>
      <c r="DO118" s="177"/>
      <c r="DP118" s="177"/>
      <c r="DQ118" s="177"/>
      <c r="DR118" s="177"/>
      <c r="DS118" s="177"/>
      <c r="DT118" s="177"/>
      <c r="DU118" s="177"/>
      <c r="DV118" s="177"/>
      <c r="DW118" s="177"/>
      <c r="DX118" s="177"/>
      <c r="DY118" s="177"/>
      <c r="DZ118" s="177"/>
      <c r="EA118" s="177"/>
      <c r="EB118" s="177"/>
      <c r="EC118" s="177"/>
      <c r="ED118" s="177"/>
      <c r="EE118" s="177"/>
      <c r="EF118" s="177"/>
      <c r="EG118" s="177"/>
      <c r="EH118" s="177"/>
      <c r="EI118" s="177"/>
      <c r="EJ118" s="177"/>
      <c r="EK118" s="177"/>
      <c r="EL118" s="177"/>
      <c r="EM118" s="177"/>
      <c r="EN118" s="177"/>
      <c r="EO118" s="177"/>
      <c r="EP118" s="177"/>
      <c r="EQ118" s="177"/>
      <c r="ER118" s="177"/>
      <c r="ES118" s="177"/>
      <c r="ET118" s="177"/>
      <c r="EU118" s="177"/>
      <c r="EV118" s="177"/>
      <c r="EW118" s="177"/>
      <c r="EX118" s="177"/>
      <c r="EY118" s="177"/>
      <c r="EZ118" s="177"/>
      <c r="FA118" s="177"/>
      <c r="FB118" s="177"/>
      <c r="FC118" s="177"/>
      <c r="FD118" s="177"/>
      <c r="FE118" s="177"/>
      <c r="FF118" s="177"/>
      <c r="FG118" s="177"/>
      <c r="FH118" s="177"/>
      <c r="FI118" s="177"/>
      <c r="FJ118" s="177"/>
      <c r="FK118" s="177"/>
      <c r="FL118" s="177"/>
      <c r="FM118" s="177"/>
      <c r="FN118" s="177"/>
      <c r="FO118" s="177"/>
      <c r="FP118" s="177"/>
      <c r="FQ118" s="177"/>
      <c r="FR118" s="177"/>
      <c r="FS118" s="177"/>
      <c r="FT118" s="177"/>
      <c r="FU118" s="177"/>
      <c r="FV118" s="177"/>
      <c r="FW118" s="177"/>
      <c r="FX118" s="177"/>
      <c r="FY118" s="177"/>
      <c r="FZ118" s="177"/>
      <c r="GA118" s="177"/>
      <c r="GB118" s="177"/>
      <c r="GC118" s="177"/>
      <c r="GD118" s="177"/>
      <c r="GE118" s="180"/>
      <c r="GF118" s="180"/>
      <c r="GG118" s="180"/>
      <c r="GH118" s="180"/>
      <c r="GI118" s="180"/>
      <c r="GJ118" s="180"/>
      <c r="GK118" s="180"/>
      <c r="GL118" s="180"/>
      <c r="GM118" s="180"/>
      <c r="GN118" s="180"/>
    </row>
    <row r="119" spans="1:196" s="8" customFormat="1" ht="52.2" customHeight="1" thickBot="1" x14ac:dyDescent="0.35">
      <c r="A119" s="202"/>
      <c r="B119" s="432"/>
      <c r="C119" s="204" t="s">
        <v>174</v>
      </c>
      <c r="D119" s="204" t="s">
        <v>80</v>
      </c>
      <c r="E119" s="367" t="s">
        <v>175</v>
      </c>
      <c r="F119" s="311">
        <v>1000</v>
      </c>
      <c r="G119" s="218">
        <v>1000</v>
      </c>
      <c r="H119" s="312">
        <v>888.6</v>
      </c>
      <c r="I119" s="435">
        <f t="shared" si="103"/>
        <v>1.7758279952908389E-3</v>
      </c>
      <c r="J119" s="436">
        <f t="shared" si="104"/>
        <v>-111.39999999999998</v>
      </c>
      <c r="K119" s="434">
        <f t="shared" ref="K119:K120" si="185">H119/G119</f>
        <v>0.88860000000000006</v>
      </c>
      <c r="L119" s="234">
        <v>69.3</v>
      </c>
      <c r="M119" s="207">
        <v>69.3</v>
      </c>
      <c r="N119" s="207">
        <v>69.3</v>
      </c>
      <c r="O119" s="312"/>
      <c r="P119" s="207">
        <f t="shared" si="105"/>
        <v>-69.3</v>
      </c>
      <c r="Q119" s="208">
        <f t="shared" si="96"/>
        <v>0</v>
      </c>
      <c r="R119" s="234">
        <f t="shared" si="106"/>
        <v>1069.3</v>
      </c>
      <c r="S119" s="248">
        <f t="shared" si="107"/>
        <v>1069.3</v>
      </c>
      <c r="T119" s="207">
        <f t="shared" si="108"/>
        <v>1069.3</v>
      </c>
      <c r="U119" s="249">
        <f t="shared" si="109"/>
        <v>888.6</v>
      </c>
      <c r="V119" s="207">
        <f t="shared" si="110"/>
        <v>-180.69999999999993</v>
      </c>
      <c r="W119" s="208">
        <f t="shared" si="111"/>
        <v>0.83101094173758538</v>
      </c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  <c r="BF119" s="34"/>
      <c r="BG119" s="34"/>
      <c r="BH119" s="34"/>
      <c r="BI119" s="34"/>
      <c r="BJ119" s="34"/>
      <c r="BK119" s="34"/>
      <c r="BL119" s="34"/>
      <c r="BM119" s="34"/>
      <c r="BN119" s="34"/>
      <c r="BO119" s="34"/>
      <c r="BP119" s="34"/>
      <c r="BQ119" s="34"/>
      <c r="BR119" s="34"/>
      <c r="BS119" s="34"/>
      <c r="BT119" s="34"/>
      <c r="BU119" s="34"/>
      <c r="BV119" s="34"/>
      <c r="BW119" s="34"/>
      <c r="BX119" s="34"/>
      <c r="BY119" s="34"/>
      <c r="BZ119" s="34"/>
      <c r="CA119" s="34"/>
      <c r="CB119" s="34"/>
      <c r="CC119" s="34"/>
      <c r="CD119" s="34"/>
      <c r="CE119" s="34"/>
      <c r="CF119" s="34"/>
      <c r="CG119" s="34"/>
      <c r="CH119" s="34"/>
      <c r="CI119" s="34"/>
      <c r="CJ119" s="34"/>
      <c r="CK119" s="34"/>
      <c r="CL119" s="34"/>
      <c r="CM119" s="34"/>
      <c r="CN119" s="34"/>
      <c r="CO119" s="34"/>
      <c r="CP119" s="34"/>
      <c r="CQ119" s="34"/>
      <c r="CR119" s="34"/>
      <c r="CS119" s="34"/>
      <c r="CT119" s="34"/>
      <c r="CU119" s="34"/>
      <c r="CV119" s="34"/>
      <c r="CW119" s="34"/>
      <c r="CX119" s="34"/>
      <c r="CY119" s="34"/>
      <c r="CZ119" s="34"/>
      <c r="DA119" s="34"/>
      <c r="DB119" s="34"/>
      <c r="DC119" s="34"/>
      <c r="DD119" s="34"/>
      <c r="DE119" s="34"/>
      <c r="DF119" s="34"/>
      <c r="DG119" s="34"/>
      <c r="DH119" s="34"/>
      <c r="DI119" s="34"/>
      <c r="DJ119" s="34"/>
      <c r="DK119" s="34"/>
      <c r="DL119" s="34"/>
      <c r="DM119" s="34"/>
      <c r="DN119" s="34"/>
      <c r="DO119" s="34"/>
      <c r="DP119" s="34"/>
      <c r="DQ119" s="34"/>
      <c r="DR119" s="34"/>
      <c r="DS119" s="34"/>
      <c r="DT119" s="34"/>
      <c r="DU119" s="34"/>
      <c r="DV119" s="34"/>
      <c r="DW119" s="34"/>
      <c r="DX119" s="34"/>
      <c r="DY119" s="34"/>
      <c r="DZ119" s="34"/>
      <c r="EA119" s="34"/>
      <c r="EB119" s="34"/>
      <c r="EC119" s="34"/>
      <c r="ED119" s="34"/>
      <c r="EE119" s="34"/>
      <c r="EF119" s="34"/>
      <c r="EG119" s="34"/>
      <c r="EH119" s="34"/>
      <c r="EI119" s="34"/>
      <c r="EJ119" s="34"/>
      <c r="EK119" s="34"/>
      <c r="EL119" s="34"/>
      <c r="EM119" s="34"/>
      <c r="EN119" s="34"/>
      <c r="EO119" s="34"/>
      <c r="EP119" s="34"/>
      <c r="EQ119" s="34"/>
      <c r="ER119" s="34"/>
      <c r="ES119" s="34"/>
      <c r="ET119" s="34"/>
      <c r="EU119" s="34"/>
      <c r="EV119" s="34"/>
      <c r="EW119" s="34"/>
      <c r="EX119" s="34"/>
      <c r="EY119" s="34"/>
      <c r="EZ119" s="34"/>
      <c r="FA119" s="34"/>
      <c r="FB119" s="34"/>
      <c r="FC119" s="34"/>
      <c r="FD119" s="34"/>
      <c r="FE119" s="34"/>
      <c r="FF119" s="34"/>
      <c r="FG119" s="34"/>
      <c r="FH119" s="34"/>
      <c r="FI119" s="34"/>
      <c r="FJ119" s="34"/>
      <c r="FK119" s="34"/>
      <c r="FL119" s="34"/>
      <c r="FM119" s="34"/>
      <c r="FN119" s="34"/>
      <c r="FO119" s="34"/>
      <c r="FP119" s="34"/>
      <c r="FQ119" s="34"/>
      <c r="FR119" s="34"/>
      <c r="FS119" s="34"/>
      <c r="FT119" s="34"/>
      <c r="FU119" s="34"/>
      <c r="FV119" s="34"/>
      <c r="FW119" s="34"/>
      <c r="FX119" s="34"/>
      <c r="FY119" s="34"/>
      <c r="FZ119" s="34"/>
      <c r="GA119" s="34"/>
      <c r="GB119" s="34"/>
      <c r="GC119" s="34"/>
      <c r="GD119" s="34"/>
      <c r="GE119" s="58"/>
      <c r="GF119" s="58"/>
      <c r="GG119" s="58"/>
      <c r="GH119" s="58"/>
      <c r="GI119" s="58"/>
      <c r="GJ119" s="58"/>
      <c r="GK119" s="58"/>
      <c r="GL119" s="58"/>
      <c r="GM119" s="58"/>
      <c r="GN119" s="58"/>
    </row>
    <row r="120" spans="1:196" s="8" customFormat="1" ht="38.4" customHeight="1" thickBot="1" x14ac:dyDescent="0.35">
      <c r="A120" s="202"/>
      <c r="B120" s="432"/>
      <c r="C120" s="204" t="s">
        <v>271</v>
      </c>
      <c r="D120" s="204" t="s">
        <v>272</v>
      </c>
      <c r="E120" s="367" t="s">
        <v>273</v>
      </c>
      <c r="F120" s="311">
        <v>3502.7</v>
      </c>
      <c r="G120" s="218">
        <v>3502.7</v>
      </c>
      <c r="H120" s="312">
        <v>1403</v>
      </c>
      <c r="I120" s="435">
        <f t="shared" si="103"/>
        <v>2.8038337580385403E-3</v>
      </c>
      <c r="J120" s="436">
        <f t="shared" si="104"/>
        <v>-2099.6999999999998</v>
      </c>
      <c r="K120" s="434">
        <f t="shared" si="185"/>
        <v>0.40054814857110232</v>
      </c>
      <c r="L120" s="234">
        <v>250</v>
      </c>
      <c r="M120" s="207">
        <v>250</v>
      </c>
      <c r="N120" s="207">
        <v>250</v>
      </c>
      <c r="O120" s="312">
        <v>244.7</v>
      </c>
      <c r="P120" s="207">
        <f t="shared" si="105"/>
        <v>-5.3000000000000114</v>
      </c>
      <c r="Q120" s="208">
        <f t="shared" si="96"/>
        <v>0.9788</v>
      </c>
      <c r="R120" s="234">
        <f t="shared" si="106"/>
        <v>3752.7</v>
      </c>
      <c r="S120" s="248">
        <f t="shared" si="107"/>
        <v>3752.7</v>
      </c>
      <c r="T120" s="207">
        <f t="shared" si="108"/>
        <v>3752.7</v>
      </c>
      <c r="U120" s="249">
        <f t="shared" si="109"/>
        <v>1647.7</v>
      </c>
      <c r="V120" s="207">
        <f t="shared" si="110"/>
        <v>-2105</v>
      </c>
      <c r="W120" s="208">
        <f t="shared" si="111"/>
        <v>0.4390705358808325</v>
      </c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  <c r="BF120" s="34"/>
      <c r="BG120" s="34"/>
      <c r="BH120" s="34"/>
      <c r="BI120" s="34"/>
      <c r="BJ120" s="34"/>
      <c r="BK120" s="34"/>
      <c r="BL120" s="34"/>
      <c r="BM120" s="34"/>
      <c r="BN120" s="34"/>
      <c r="BO120" s="34"/>
      <c r="BP120" s="34"/>
      <c r="BQ120" s="34"/>
      <c r="BR120" s="34"/>
      <c r="BS120" s="34"/>
      <c r="BT120" s="34"/>
      <c r="BU120" s="34"/>
      <c r="BV120" s="34"/>
      <c r="BW120" s="34"/>
      <c r="BX120" s="34"/>
      <c r="BY120" s="34"/>
      <c r="BZ120" s="34"/>
      <c r="CA120" s="34"/>
      <c r="CB120" s="34"/>
      <c r="CC120" s="34"/>
      <c r="CD120" s="34"/>
      <c r="CE120" s="34"/>
      <c r="CF120" s="34"/>
      <c r="CG120" s="34"/>
      <c r="CH120" s="34"/>
      <c r="CI120" s="34"/>
      <c r="CJ120" s="34"/>
      <c r="CK120" s="34"/>
      <c r="CL120" s="34"/>
      <c r="CM120" s="34"/>
      <c r="CN120" s="34"/>
      <c r="CO120" s="34"/>
      <c r="CP120" s="34"/>
      <c r="CQ120" s="34"/>
      <c r="CR120" s="34"/>
      <c r="CS120" s="34"/>
      <c r="CT120" s="34"/>
      <c r="CU120" s="34"/>
      <c r="CV120" s="34"/>
      <c r="CW120" s="34"/>
      <c r="CX120" s="34"/>
      <c r="CY120" s="34"/>
      <c r="CZ120" s="34"/>
      <c r="DA120" s="34"/>
      <c r="DB120" s="34"/>
      <c r="DC120" s="34"/>
      <c r="DD120" s="34"/>
      <c r="DE120" s="34"/>
      <c r="DF120" s="34"/>
      <c r="DG120" s="34"/>
      <c r="DH120" s="34"/>
      <c r="DI120" s="34"/>
      <c r="DJ120" s="34"/>
      <c r="DK120" s="34"/>
      <c r="DL120" s="34"/>
      <c r="DM120" s="34"/>
      <c r="DN120" s="34"/>
      <c r="DO120" s="34"/>
      <c r="DP120" s="34"/>
      <c r="DQ120" s="34"/>
      <c r="DR120" s="34"/>
      <c r="DS120" s="34"/>
      <c r="DT120" s="34"/>
      <c r="DU120" s="34"/>
      <c r="DV120" s="34"/>
      <c r="DW120" s="34"/>
      <c r="DX120" s="34"/>
      <c r="DY120" s="34"/>
      <c r="DZ120" s="34"/>
      <c r="EA120" s="34"/>
      <c r="EB120" s="34"/>
      <c r="EC120" s="34"/>
      <c r="ED120" s="34"/>
      <c r="EE120" s="34"/>
      <c r="EF120" s="34"/>
      <c r="EG120" s="34"/>
      <c r="EH120" s="34"/>
      <c r="EI120" s="34"/>
      <c r="EJ120" s="34"/>
      <c r="EK120" s="34"/>
      <c r="EL120" s="34"/>
      <c r="EM120" s="34"/>
      <c r="EN120" s="34"/>
      <c r="EO120" s="34"/>
      <c r="EP120" s="34"/>
      <c r="EQ120" s="34"/>
      <c r="ER120" s="34"/>
      <c r="ES120" s="34"/>
      <c r="ET120" s="34"/>
      <c r="EU120" s="34"/>
      <c r="EV120" s="34"/>
      <c r="EW120" s="34"/>
      <c r="EX120" s="34"/>
      <c r="EY120" s="34"/>
      <c r="EZ120" s="34"/>
      <c r="FA120" s="34"/>
      <c r="FB120" s="34"/>
      <c r="FC120" s="34"/>
      <c r="FD120" s="34"/>
      <c r="FE120" s="34"/>
      <c r="FF120" s="34"/>
      <c r="FG120" s="34"/>
      <c r="FH120" s="34"/>
      <c r="FI120" s="34"/>
      <c r="FJ120" s="34"/>
      <c r="FK120" s="34"/>
      <c r="FL120" s="34"/>
      <c r="FM120" s="34"/>
      <c r="FN120" s="34"/>
      <c r="FO120" s="34"/>
      <c r="FP120" s="34"/>
      <c r="FQ120" s="34"/>
      <c r="FR120" s="34"/>
      <c r="FS120" s="34"/>
      <c r="FT120" s="34"/>
      <c r="FU120" s="34"/>
      <c r="FV120" s="34"/>
      <c r="FW120" s="34"/>
      <c r="FX120" s="34"/>
      <c r="FY120" s="34"/>
      <c r="FZ120" s="34"/>
      <c r="GA120" s="34"/>
      <c r="GB120" s="34"/>
      <c r="GC120" s="34"/>
      <c r="GD120" s="34"/>
      <c r="GE120" s="58"/>
      <c r="GF120" s="58"/>
      <c r="GG120" s="58"/>
      <c r="GH120" s="58"/>
      <c r="GI120" s="58"/>
      <c r="GJ120" s="58"/>
      <c r="GK120" s="58"/>
      <c r="GL120" s="58"/>
      <c r="GM120" s="58"/>
      <c r="GN120" s="58"/>
    </row>
    <row r="121" spans="1:196" s="8" customFormat="1" ht="35.25" hidden="1" customHeight="1" thickBot="1" x14ac:dyDescent="0.35">
      <c r="A121" s="202">
        <v>21</v>
      </c>
      <c r="B121" s="432">
        <v>180404</v>
      </c>
      <c r="C121" s="204" t="s">
        <v>149</v>
      </c>
      <c r="D121" s="204" t="s">
        <v>81</v>
      </c>
      <c r="E121" s="367" t="s">
        <v>84</v>
      </c>
      <c r="F121" s="311"/>
      <c r="G121" s="218"/>
      <c r="H121" s="312"/>
      <c r="I121" s="441">
        <f t="shared" si="103"/>
        <v>0</v>
      </c>
      <c r="J121" s="436">
        <f t="shared" si="104"/>
        <v>0</v>
      </c>
      <c r="K121" s="434"/>
      <c r="L121" s="234"/>
      <c r="M121" s="248"/>
      <c r="N121" s="248"/>
      <c r="O121" s="312"/>
      <c r="P121" s="207" t="s">
        <v>255</v>
      </c>
      <c r="Q121" s="208"/>
      <c r="R121" s="234">
        <f t="shared" si="106"/>
        <v>0</v>
      </c>
      <c r="S121" s="248">
        <f t="shared" si="107"/>
        <v>0</v>
      </c>
      <c r="T121" s="207">
        <f t="shared" si="108"/>
        <v>0</v>
      </c>
      <c r="U121" s="249">
        <f t="shared" si="109"/>
        <v>0</v>
      </c>
      <c r="V121" s="207">
        <f t="shared" si="110"/>
        <v>0</v>
      </c>
      <c r="W121" s="208" t="e">
        <f t="shared" si="111"/>
        <v>#DIV/0!</v>
      </c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  <c r="BF121" s="34"/>
      <c r="BG121" s="34"/>
      <c r="BH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  <c r="CA121" s="34"/>
      <c r="CB121" s="34"/>
      <c r="CC121" s="34"/>
      <c r="CD121" s="34"/>
      <c r="CE121" s="34"/>
      <c r="CF121" s="34"/>
      <c r="CG121" s="34"/>
      <c r="CH121" s="34"/>
      <c r="CI121" s="34"/>
      <c r="CJ121" s="34"/>
      <c r="CK121" s="34"/>
      <c r="CL121" s="34"/>
      <c r="CM121" s="34"/>
      <c r="CN121" s="34"/>
      <c r="CO121" s="34"/>
      <c r="CP121" s="34"/>
      <c r="CQ121" s="34"/>
      <c r="CR121" s="34"/>
      <c r="CS121" s="34"/>
      <c r="CT121" s="34"/>
      <c r="CU121" s="34"/>
      <c r="CV121" s="34"/>
      <c r="CW121" s="34"/>
      <c r="CX121" s="34"/>
      <c r="CY121" s="34"/>
      <c r="CZ121" s="34"/>
      <c r="DA121" s="34"/>
      <c r="DB121" s="34"/>
      <c r="DC121" s="34"/>
      <c r="DD121" s="34"/>
      <c r="DE121" s="34"/>
      <c r="DF121" s="34"/>
      <c r="DG121" s="34"/>
      <c r="DH121" s="34"/>
      <c r="DI121" s="34"/>
      <c r="DJ121" s="34"/>
      <c r="DK121" s="34"/>
      <c r="DL121" s="34"/>
      <c r="DM121" s="34"/>
      <c r="DN121" s="34"/>
      <c r="DO121" s="34"/>
      <c r="DP121" s="34"/>
      <c r="DQ121" s="34"/>
      <c r="DR121" s="34"/>
      <c r="DS121" s="34"/>
      <c r="DT121" s="34"/>
      <c r="DU121" s="34"/>
      <c r="DV121" s="34"/>
      <c r="DW121" s="34"/>
      <c r="DX121" s="34"/>
      <c r="DY121" s="34"/>
      <c r="DZ121" s="34"/>
      <c r="EA121" s="34"/>
      <c r="EB121" s="34"/>
      <c r="EC121" s="34"/>
      <c r="ED121" s="34"/>
      <c r="EE121" s="34"/>
      <c r="EF121" s="34"/>
      <c r="EG121" s="34"/>
      <c r="EH121" s="34"/>
      <c r="EI121" s="34"/>
      <c r="EJ121" s="34"/>
      <c r="EK121" s="34"/>
      <c r="EL121" s="34"/>
      <c r="EM121" s="34"/>
      <c r="EN121" s="34"/>
      <c r="EO121" s="34"/>
      <c r="EP121" s="34"/>
      <c r="EQ121" s="34"/>
      <c r="ER121" s="34"/>
      <c r="ES121" s="34"/>
      <c r="ET121" s="34"/>
      <c r="EU121" s="34"/>
      <c r="EV121" s="34"/>
      <c r="EW121" s="34"/>
      <c r="EX121" s="34"/>
      <c r="EY121" s="34"/>
      <c r="EZ121" s="34"/>
      <c r="FA121" s="34"/>
      <c r="FB121" s="34"/>
      <c r="FC121" s="34"/>
      <c r="FD121" s="34"/>
      <c r="FE121" s="34"/>
      <c r="FF121" s="34"/>
      <c r="FG121" s="34"/>
      <c r="FH121" s="34"/>
      <c r="FI121" s="34"/>
      <c r="FJ121" s="34"/>
      <c r="FK121" s="34"/>
      <c r="FL121" s="34"/>
      <c r="FM121" s="34"/>
      <c r="FN121" s="34"/>
      <c r="FO121" s="34"/>
      <c r="FP121" s="34"/>
      <c r="FQ121" s="34"/>
      <c r="FR121" s="34"/>
      <c r="FS121" s="34"/>
      <c r="FT121" s="34"/>
      <c r="FU121" s="34"/>
      <c r="FV121" s="34"/>
      <c r="FW121" s="34"/>
      <c r="FX121" s="34"/>
      <c r="FY121" s="34"/>
      <c r="FZ121" s="34"/>
      <c r="GA121" s="34"/>
      <c r="GB121" s="34"/>
      <c r="GC121" s="34"/>
      <c r="GD121" s="34"/>
      <c r="GE121" s="58"/>
      <c r="GF121" s="58"/>
      <c r="GG121" s="58"/>
      <c r="GH121" s="58"/>
      <c r="GI121" s="58"/>
      <c r="GJ121" s="58"/>
      <c r="GK121" s="58"/>
      <c r="GL121" s="58"/>
      <c r="GM121" s="58"/>
      <c r="GN121" s="58"/>
    </row>
    <row r="122" spans="1:196" s="8" customFormat="1" ht="23.25" hidden="1" customHeight="1" thickBot="1" x14ac:dyDescent="0.35">
      <c r="A122" s="202">
        <v>22</v>
      </c>
      <c r="B122" s="432">
        <v>180404</v>
      </c>
      <c r="C122" s="204" t="s">
        <v>166</v>
      </c>
      <c r="D122" s="204" t="s">
        <v>82</v>
      </c>
      <c r="E122" s="367" t="s">
        <v>83</v>
      </c>
      <c r="F122" s="311"/>
      <c r="G122" s="218"/>
      <c r="H122" s="312"/>
      <c r="I122" s="442">
        <f t="shared" si="103"/>
        <v>0</v>
      </c>
      <c r="J122" s="436">
        <f t="shared" si="104"/>
        <v>0</v>
      </c>
      <c r="K122" s="434"/>
      <c r="L122" s="234"/>
      <c r="M122" s="207"/>
      <c r="N122" s="207"/>
      <c r="O122" s="312"/>
      <c r="P122" s="207">
        <f t="shared" si="105"/>
        <v>0</v>
      </c>
      <c r="Q122" s="208" t="e">
        <f t="shared" ref="Q122:Q155" si="186">O122/N122</f>
        <v>#DIV/0!</v>
      </c>
      <c r="R122" s="234">
        <f t="shared" si="106"/>
        <v>0</v>
      </c>
      <c r="S122" s="248">
        <f t="shared" si="107"/>
        <v>0</v>
      </c>
      <c r="T122" s="207">
        <f t="shared" si="108"/>
        <v>0</v>
      </c>
      <c r="U122" s="249">
        <f t="shared" si="109"/>
        <v>0</v>
      </c>
      <c r="V122" s="207">
        <f t="shared" si="110"/>
        <v>0</v>
      </c>
      <c r="W122" s="208" t="e">
        <f t="shared" si="111"/>
        <v>#DIV/0!</v>
      </c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  <c r="BF122" s="34"/>
      <c r="BG122" s="34"/>
      <c r="BH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  <c r="CA122" s="34"/>
      <c r="CB122" s="34"/>
      <c r="CC122" s="34"/>
      <c r="CD122" s="34"/>
      <c r="CE122" s="34"/>
      <c r="CF122" s="34"/>
      <c r="CG122" s="34"/>
      <c r="CH122" s="34"/>
      <c r="CI122" s="34"/>
      <c r="CJ122" s="34"/>
      <c r="CK122" s="34"/>
      <c r="CL122" s="34"/>
      <c r="CM122" s="34"/>
      <c r="CN122" s="34"/>
      <c r="CO122" s="34"/>
      <c r="CP122" s="34"/>
      <c r="CQ122" s="34"/>
      <c r="CR122" s="34"/>
      <c r="CS122" s="34"/>
      <c r="CT122" s="34"/>
      <c r="CU122" s="34"/>
      <c r="CV122" s="34"/>
      <c r="CW122" s="34"/>
      <c r="CX122" s="34"/>
      <c r="CY122" s="34"/>
      <c r="CZ122" s="34"/>
      <c r="DA122" s="34"/>
      <c r="DB122" s="34"/>
      <c r="DC122" s="34"/>
      <c r="DD122" s="34"/>
      <c r="DE122" s="34"/>
      <c r="DF122" s="34"/>
      <c r="DG122" s="34"/>
      <c r="DH122" s="34"/>
      <c r="DI122" s="34"/>
      <c r="DJ122" s="34"/>
      <c r="DK122" s="34"/>
      <c r="DL122" s="34"/>
      <c r="DM122" s="34"/>
      <c r="DN122" s="34"/>
      <c r="DO122" s="34"/>
      <c r="DP122" s="34"/>
      <c r="DQ122" s="34"/>
      <c r="DR122" s="34"/>
      <c r="DS122" s="34"/>
      <c r="DT122" s="34"/>
      <c r="DU122" s="34"/>
      <c r="DV122" s="34"/>
      <c r="DW122" s="34"/>
      <c r="DX122" s="34"/>
      <c r="DY122" s="34"/>
      <c r="DZ122" s="34"/>
      <c r="EA122" s="34"/>
      <c r="EB122" s="34"/>
      <c r="EC122" s="34"/>
      <c r="ED122" s="34"/>
      <c r="EE122" s="34"/>
      <c r="EF122" s="34"/>
      <c r="EG122" s="34"/>
      <c r="EH122" s="34"/>
      <c r="EI122" s="34"/>
      <c r="EJ122" s="34"/>
      <c r="EK122" s="34"/>
      <c r="EL122" s="34"/>
      <c r="EM122" s="34"/>
      <c r="EN122" s="34"/>
      <c r="EO122" s="34"/>
      <c r="EP122" s="34"/>
      <c r="EQ122" s="34"/>
      <c r="ER122" s="34"/>
      <c r="ES122" s="34"/>
      <c r="ET122" s="34"/>
      <c r="EU122" s="34"/>
      <c r="EV122" s="34"/>
      <c r="EW122" s="34"/>
      <c r="EX122" s="34"/>
      <c r="EY122" s="34"/>
      <c r="EZ122" s="34"/>
      <c r="FA122" s="34"/>
      <c r="FB122" s="34"/>
      <c r="FC122" s="34"/>
      <c r="FD122" s="34"/>
      <c r="FE122" s="34"/>
      <c r="FF122" s="34"/>
      <c r="FG122" s="34"/>
      <c r="FH122" s="34"/>
      <c r="FI122" s="34"/>
      <c r="FJ122" s="34"/>
      <c r="FK122" s="34"/>
      <c r="FL122" s="34"/>
      <c r="FM122" s="34"/>
      <c r="FN122" s="34"/>
      <c r="FO122" s="34"/>
      <c r="FP122" s="34"/>
      <c r="FQ122" s="34"/>
      <c r="FR122" s="34"/>
      <c r="FS122" s="34"/>
      <c r="FT122" s="34"/>
      <c r="FU122" s="34"/>
      <c r="FV122" s="34"/>
      <c r="FW122" s="34"/>
      <c r="FX122" s="34"/>
      <c r="FY122" s="34"/>
      <c r="FZ122" s="34"/>
      <c r="GA122" s="34"/>
      <c r="GB122" s="34"/>
      <c r="GC122" s="34"/>
      <c r="GD122" s="34"/>
      <c r="GE122" s="58"/>
      <c r="GF122" s="58"/>
      <c r="GG122" s="58"/>
      <c r="GH122" s="58"/>
      <c r="GI122" s="58"/>
      <c r="GJ122" s="58"/>
      <c r="GK122" s="58"/>
      <c r="GL122" s="58"/>
      <c r="GM122" s="58"/>
      <c r="GN122" s="58"/>
    </row>
    <row r="123" spans="1:196" s="76" customFormat="1" ht="34.5" hidden="1" customHeight="1" x14ac:dyDescent="0.3">
      <c r="A123" s="202">
        <v>22</v>
      </c>
      <c r="B123" s="433"/>
      <c r="C123" s="204" t="s">
        <v>233</v>
      </c>
      <c r="D123" s="204" t="s">
        <v>78</v>
      </c>
      <c r="E123" s="367" t="s">
        <v>240</v>
      </c>
      <c r="F123" s="311"/>
      <c r="G123" s="218"/>
      <c r="H123" s="312"/>
      <c r="I123" s="206">
        <f t="shared" si="103"/>
        <v>0</v>
      </c>
      <c r="J123" s="207">
        <f t="shared" si="104"/>
        <v>0</v>
      </c>
      <c r="K123" s="434"/>
      <c r="L123" s="234"/>
      <c r="M123" s="207"/>
      <c r="N123" s="207"/>
      <c r="O123" s="312"/>
      <c r="P123" s="207">
        <f t="shared" si="105"/>
        <v>0</v>
      </c>
      <c r="Q123" s="208" t="e">
        <f t="shared" si="186"/>
        <v>#DIV/0!</v>
      </c>
      <c r="R123" s="234">
        <f t="shared" si="106"/>
        <v>0</v>
      </c>
      <c r="S123" s="207">
        <f t="shared" si="107"/>
        <v>0</v>
      </c>
      <c r="T123" s="207">
        <f t="shared" si="108"/>
        <v>0</v>
      </c>
      <c r="U123" s="249">
        <f t="shared" si="109"/>
        <v>0</v>
      </c>
      <c r="V123" s="207">
        <f t="shared" si="110"/>
        <v>0</v>
      </c>
      <c r="W123" s="208" t="e">
        <f t="shared" si="111"/>
        <v>#DIV/0!</v>
      </c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  <c r="BX123" s="33"/>
      <c r="BY123" s="33"/>
      <c r="BZ123" s="33"/>
      <c r="CA123" s="33"/>
      <c r="CB123" s="33"/>
      <c r="CC123" s="33"/>
      <c r="CD123" s="33"/>
      <c r="CE123" s="33"/>
      <c r="CF123" s="33"/>
      <c r="CG123" s="33"/>
      <c r="CH123" s="33"/>
      <c r="CI123" s="33"/>
      <c r="CJ123" s="33"/>
      <c r="CK123" s="33"/>
      <c r="CL123" s="33"/>
      <c r="CM123" s="33"/>
      <c r="CN123" s="33"/>
      <c r="CO123" s="33"/>
      <c r="CP123" s="33"/>
      <c r="CQ123" s="33"/>
      <c r="CR123" s="33"/>
      <c r="CS123" s="33"/>
      <c r="CT123" s="33"/>
      <c r="CU123" s="33"/>
      <c r="CV123" s="33"/>
      <c r="CW123" s="33"/>
      <c r="CX123" s="33"/>
      <c r="CY123" s="33"/>
      <c r="CZ123" s="33"/>
      <c r="DA123" s="33"/>
      <c r="DB123" s="33"/>
      <c r="DC123" s="33"/>
      <c r="DD123" s="33"/>
      <c r="DE123" s="33"/>
      <c r="DF123" s="33"/>
      <c r="DG123" s="33"/>
      <c r="DH123" s="33"/>
      <c r="DI123" s="33"/>
      <c r="DJ123" s="33"/>
      <c r="DK123" s="33"/>
      <c r="DL123" s="33"/>
      <c r="DM123" s="33"/>
      <c r="DN123" s="33"/>
      <c r="DO123" s="33"/>
      <c r="DP123" s="33"/>
      <c r="DQ123" s="33"/>
      <c r="DR123" s="33"/>
      <c r="DS123" s="33"/>
      <c r="DT123" s="33"/>
      <c r="DU123" s="33"/>
      <c r="DV123" s="33"/>
      <c r="DW123" s="33"/>
      <c r="DX123" s="33"/>
      <c r="DY123" s="33"/>
      <c r="DZ123" s="33"/>
      <c r="EA123" s="33"/>
      <c r="EB123" s="33"/>
      <c r="EC123" s="33"/>
      <c r="ED123" s="33"/>
      <c r="EE123" s="33"/>
      <c r="EF123" s="33"/>
      <c r="EG123" s="33"/>
      <c r="EH123" s="33"/>
      <c r="EI123" s="33"/>
      <c r="EJ123" s="33"/>
      <c r="EK123" s="33"/>
      <c r="EL123" s="33"/>
      <c r="EM123" s="33"/>
      <c r="EN123" s="33"/>
      <c r="EO123" s="33"/>
      <c r="EP123" s="33"/>
      <c r="EQ123" s="33"/>
      <c r="ER123" s="33"/>
      <c r="ES123" s="33"/>
      <c r="ET123" s="33"/>
      <c r="EU123" s="33"/>
      <c r="EV123" s="33"/>
      <c r="EW123" s="33"/>
      <c r="EX123" s="33"/>
      <c r="EY123" s="33"/>
      <c r="EZ123" s="33"/>
      <c r="FA123" s="33"/>
      <c r="FB123" s="33"/>
      <c r="FC123" s="33"/>
      <c r="FD123" s="33"/>
      <c r="FE123" s="33"/>
      <c r="FF123" s="33"/>
      <c r="FG123" s="33"/>
      <c r="FH123" s="33"/>
      <c r="FI123" s="33"/>
      <c r="FJ123" s="33"/>
      <c r="FK123" s="33"/>
      <c r="FL123" s="33"/>
      <c r="FM123" s="33"/>
      <c r="FN123" s="33"/>
      <c r="FO123" s="33"/>
      <c r="FP123" s="33"/>
      <c r="FQ123" s="33"/>
      <c r="FR123" s="33"/>
      <c r="FS123" s="33"/>
      <c r="FT123" s="33"/>
      <c r="FU123" s="33"/>
      <c r="FV123" s="33"/>
      <c r="FW123" s="33"/>
      <c r="FX123" s="33"/>
      <c r="FY123" s="33"/>
      <c r="FZ123" s="33"/>
      <c r="GA123" s="33"/>
      <c r="GB123" s="33"/>
      <c r="GC123" s="33"/>
      <c r="GD123" s="33"/>
      <c r="GE123" s="33"/>
      <c r="GF123" s="33"/>
      <c r="GG123" s="33"/>
      <c r="GH123" s="33"/>
      <c r="GI123" s="33"/>
      <c r="GJ123" s="33"/>
      <c r="GK123" s="33"/>
      <c r="GL123" s="33"/>
      <c r="GM123" s="33"/>
      <c r="GN123" s="33"/>
    </row>
    <row r="124" spans="1:196" s="76" customFormat="1" ht="54.6" hidden="1" customHeight="1" x14ac:dyDescent="0.3">
      <c r="A124" s="202">
        <v>24</v>
      </c>
      <c r="B124" s="433"/>
      <c r="C124" s="204" t="s">
        <v>168</v>
      </c>
      <c r="D124" s="204" t="s">
        <v>86</v>
      </c>
      <c r="E124" s="367" t="s">
        <v>169</v>
      </c>
      <c r="F124" s="311"/>
      <c r="G124" s="218"/>
      <c r="H124" s="312"/>
      <c r="I124" s="209">
        <f t="shared" si="103"/>
        <v>0</v>
      </c>
      <c r="J124" s="207">
        <f t="shared" si="104"/>
        <v>0</v>
      </c>
      <c r="K124" s="434"/>
      <c r="L124" s="234"/>
      <c r="M124" s="207"/>
      <c r="N124" s="207"/>
      <c r="O124" s="312"/>
      <c r="P124" s="207">
        <f t="shared" si="105"/>
        <v>0</v>
      </c>
      <c r="Q124" s="208" t="e">
        <f t="shared" si="186"/>
        <v>#DIV/0!</v>
      </c>
      <c r="R124" s="234">
        <f t="shared" si="106"/>
        <v>0</v>
      </c>
      <c r="S124" s="207">
        <f t="shared" si="107"/>
        <v>0</v>
      </c>
      <c r="T124" s="207">
        <f t="shared" si="108"/>
        <v>0</v>
      </c>
      <c r="U124" s="249">
        <f t="shared" si="109"/>
        <v>0</v>
      </c>
      <c r="V124" s="207">
        <f t="shared" si="110"/>
        <v>0</v>
      </c>
      <c r="W124" s="208" t="e">
        <f t="shared" si="111"/>
        <v>#DIV/0!</v>
      </c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  <c r="BX124" s="33"/>
      <c r="BY124" s="33"/>
      <c r="BZ124" s="33"/>
      <c r="CA124" s="33"/>
      <c r="CB124" s="33"/>
      <c r="CC124" s="33"/>
      <c r="CD124" s="33"/>
      <c r="CE124" s="33"/>
      <c r="CF124" s="33"/>
      <c r="CG124" s="33"/>
      <c r="CH124" s="33"/>
      <c r="CI124" s="33"/>
      <c r="CJ124" s="33"/>
      <c r="CK124" s="33"/>
      <c r="CL124" s="33"/>
      <c r="CM124" s="33"/>
      <c r="CN124" s="33"/>
      <c r="CO124" s="33"/>
      <c r="CP124" s="33"/>
      <c r="CQ124" s="33"/>
      <c r="CR124" s="33"/>
      <c r="CS124" s="33"/>
      <c r="CT124" s="33"/>
      <c r="CU124" s="33"/>
      <c r="CV124" s="33"/>
      <c r="CW124" s="33"/>
      <c r="CX124" s="33"/>
      <c r="CY124" s="33"/>
      <c r="CZ124" s="33"/>
      <c r="DA124" s="33"/>
      <c r="DB124" s="33"/>
      <c r="DC124" s="33"/>
      <c r="DD124" s="33"/>
      <c r="DE124" s="33"/>
      <c r="DF124" s="33"/>
      <c r="DG124" s="33"/>
      <c r="DH124" s="33"/>
      <c r="DI124" s="33"/>
      <c r="DJ124" s="33"/>
      <c r="DK124" s="33"/>
      <c r="DL124" s="33"/>
      <c r="DM124" s="33"/>
      <c r="DN124" s="33"/>
      <c r="DO124" s="33"/>
      <c r="DP124" s="33"/>
      <c r="DQ124" s="33"/>
      <c r="DR124" s="33"/>
      <c r="DS124" s="33"/>
      <c r="DT124" s="33"/>
      <c r="DU124" s="33"/>
      <c r="DV124" s="33"/>
      <c r="DW124" s="33"/>
      <c r="DX124" s="33"/>
      <c r="DY124" s="33"/>
      <c r="DZ124" s="33"/>
      <c r="EA124" s="33"/>
      <c r="EB124" s="33"/>
      <c r="EC124" s="33"/>
      <c r="ED124" s="33"/>
      <c r="EE124" s="33"/>
      <c r="EF124" s="33"/>
      <c r="EG124" s="33"/>
      <c r="EH124" s="33"/>
      <c r="EI124" s="33"/>
      <c r="EJ124" s="33"/>
      <c r="EK124" s="33"/>
      <c r="EL124" s="33"/>
      <c r="EM124" s="33"/>
      <c r="EN124" s="33"/>
      <c r="EO124" s="33"/>
      <c r="EP124" s="33"/>
      <c r="EQ124" s="33"/>
      <c r="ER124" s="33"/>
      <c r="ES124" s="33"/>
      <c r="ET124" s="33"/>
      <c r="EU124" s="33"/>
      <c r="EV124" s="33"/>
      <c r="EW124" s="33"/>
      <c r="EX124" s="33"/>
      <c r="EY124" s="33"/>
      <c r="EZ124" s="33"/>
      <c r="FA124" s="33"/>
      <c r="FB124" s="33"/>
      <c r="FC124" s="33"/>
      <c r="FD124" s="33"/>
      <c r="FE124" s="33"/>
      <c r="FF124" s="33"/>
      <c r="FG124" s="33"/>
      <c r="FH124" s="33"/>
      <c r="FI124" s="33"/>
      <c r="FJ124" s="33"/>
      <c r="FK124" s="33"/>
      <c r="FL124" s="33"/>
      <c r="FM124" s="33"/>
      <c r="FN124" s="33"/>
      <c r="FO124" s="33"/>
      <c r="FP124" s="33"/>
      <c r="FQ124" s="33"/>
      <c r="FR124" s="33"/>
      <c r="FS124" s="33"/>
      <c r="FT124" s="33"/>
      <c r="FU124" s="33"/>
      <c r="FV124" s="33"/>
      <c r="FW124" s="33"/>
      <c r="FX124" s="33"/>
      <c r="FY124" s="33"/>
      <c r="FZ124" s="33"/>
      <c r="GA124" s="33"/>
      <c r="GB124" s="33"/>
      <c r="GC124" s="33"/>
      <c r="GD124" s="33"/>
      <c r="GE124" s="33"/>
      <c r="GF124" s="33"/>
      <c r="GG124" s="33"/>
      <c r="GH124" s="33"/>
      <c r="GI124" s="33"/>
      <c r="GJ124" s="33"/>
      <c r="GK124" s="33"/>
      <c r="GL124" s="33"/>
      <c r="GM124" s="33"/>
      <c r="GN124" s="33"/>
    </row>
    <row r="125" spans="1:196" s="30" customFormat="1" ht="118.95" hidden="1" customHeight="1" x14ac:dyDescent="0.35">
      <c r="A125" s="224"/>
      <c r="B125" s="222"/>
      <c r="C125" s="223"/>
      <c r="D125" s="222"/>
      <c r="E125" s="424" t="s">
        <v>224</v>
      </c>
      <c r="F125" s="339"/>
      <c r="G125" s="226"/>
      <c r="H125" s="289"/>
      <c r="I125" s="212">
        <f t="shared" si="103"/>
        <v>0</v>
      </c>
      <c r="J125" s="225">
        <f t="shared" si="104"/>
        <v>0</v>
      </c>
      <c r="K125" s="434"/>
      <c r="L125" s="235"/>
      <c r="M125" s="225"/>
      <c r="N125" s="225"/>
      <c r="O125" s="252"/>
      <c r="P125" s="225">
        <f t="shared" si="105"/>
        <v>0</v>
      </c>
      <c r="Q125" s="213" t="e">
        <f t="shared" si="186"/>
        <v>#DIV/0!</v>
      </c>
      <c r="R125" s="235">
        <f t="shared" si="106"/>
        <v>0</v>
      </c>
      <c r="S125" s="225">
        <f t="shared" si="107"/>
        <v>0</v>
      </c>
      <c r="T125" s="225">
        <f t="shared" si="108"/>
        <v>0</v>
      </c>
      <c r="U125" s="252">
        <f t="shared" si="109"/>
        <v>0</v>
      </c>
      <c r="V125" s="225">
        <f t="shared" si="110"/>
        <v>0</v>
      </c>
      <c r="W125" s="208" t="e">
        <f t="shared" si="111"/>
        <v>#DIV/0!</v>
      </c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  <c r="EB125" s="50"/>
      <c r="EC125" s="50"/>
      <c r="ED125" s="50"/>
      <c r="EE125" s="50"/>
      <c r="EF125" s="50"/>
      <c r="EG125" s="50"/>
      <c r="EH125" s="50"/>
      <c r="EI125" s="50"/>
      <c r="EJ125" s="50"/>
      <c r="EK125" s="50"/>
      <c r="EL125" s="50"/>
      <c r="EM125" s="50"/>
      <c r="EN125" s="50"/>
      <c r="EO125" s="50"/>
      <c r="EP125" s="50"/>
      <c r="EQ125" s="50"/>
      <c r="ER125" s="50"/>
      <c r="ES125" s="50"/>
      <c r="ET125" s="50"/>
      <c r="EU125" s="50"/>
      <c r="EV125" s="50"/>
      <c r="EW125" s="50"/>
      <c r="EX125" s="50"/>
      <c r="EY125" s="50"/>
      <c r="EZ125" s="50"/>
      <c r="FA125" s="50"/>
      <c r="FB125" s="50"/>
      <c r="FC125" s="50"/>
      <c r="FD125" s="50"/>
      <c r="FE125" s="50"/>
      <c r="FF125" s="50"/>
      <c r="FG125" s="50"/>
      <c r="FH125" s="50"/>
      <c r="FI125" s="50"/>
      <c r="FJ125" s="50"/>
      <c r="FK125" s="50"/>
      <c r="FL125" s="50"/>
      <c r="FM125" s="50"/>
      <c r="FN125" s="50"/>
      <c r="FO125" s="50"/>
      <c r="FP125" s="50"/>
      <c r="FQ125" s="50"/>
      <c r="FR125" s="50"/>
      <c r="FS125" s="50"/>
      <c r="FT125" s="50"/>
      <c r="FU125" s="50"/>
      <c r="FV125" s="50"/>
      <c r="FW125" s="50"/>
      <c r="FX125" s="50"/>
      <c r="FY125" s="50"/>
      <c r="FZ125" s="50"/>
      <c r="GA125" s="50"/>
      <c r="GB125" s="50"/>
      <c r="GC125" s="50"/>
      <c r="GD125" s="50"/>
      <c r="GE125" s="51"/>
      <c r="GF125" s="51"/>
      <c r="GG125" s="51"/>
      <c r="GH125" s="51"/>
      <c r="GI125" s="51"/>
      <c r="GJ125" s="51"/>
      <c r="GK125" s="51"/>
      <c r="GL125" s="51"/>
      <c r="GM125" s="51"/>
      <c r="GN125" s="51"/>
    </row>
    <row r="126" spans="1:196" s="30" customFormat="1" ht="120" hidden="1" customHeight="1" x14ac:dyDescent="0.35">
      <c r="A126" s="224"/>
      <c r="B126" s="222"/>
      <c r="C126" s="223"/>
      <c r="D126" s="222"/>
      <c r="E126" s="424" t="s">
        <v>225</v>
      </c>
      <c r="F126" s="339"/>
      <c r="G126" s="226"/>
      <c r="H126" s="289"/>
      <c r="I126" s="212">
        <f t="shared" si="103"/>
        <v>0</v>
      </c>
      <c r="J126" s="225">
        <f t="shared" si="104"/>
        <v>0</v>
      </c>
      <c r="K126" s="434"/>
      <c r="L126" s="235"/>
      <c r="M126" s="225"/>
      <c r="N126" s="225"/>
      <c r="O126" s="252"/>
      <c r="P126" s="225">
        <f t="shared" si="105"/>
        <v>0</v>
      </c>
      <c r="Q126" s="213" t="e">
        <f t="shared" si="186"/>
        <v>#DIV/0!</v>
      </c>
      <c r="R126" s="235">
        <f t="shared" si="106"/>
        <v>0</v>
      </c>
      <c r="S126" s="225">
        <f t="shared" si="107"/>
        <v>0</v>
      </c>
      <c r="T126" s="225">
        <f t="shared" si="108"/>
        <v>0</v>
      </c>
      <c r="U126" s="252">
        <f t="shared" si="109"/>
        <v>0</v>
      </c>
      <c r="V126" s="207">
        <f t="shared" si="110"/>
        <v>0</v>
      </c>
      <c r="W126" s="208" t="e">
        <f t="shared" si="111"/>
        <v>#DIV/0!</v>
      </c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  <c r="EB126" s="50"/>
      <c r="EC126" s="50"/>
      <c r="ED126" s="50"/>
      <c r="EE126" s="50"/>
      <c r="EF126" s="50"/>
      <c r="EG126" s="50"/>
      <c r="EH126" s="50"/>
      <c r="EI126" s="50"/>
      <c r="EJ126" s="50"/>
      <c r="EK126" s="50"/>
      <c r="EL126" s="50"/>
      <c r="EM126" s="50"/>
      <c r="EN126" s="50"/>
      <c r="EO126" s="50"/>
      <c r="EP126" s="50"/>
      <c r="EQ126" s="50"/>
      <c r="ER126" s="50"/>
      <c r="ES126" s="50"/>
      <c r="ET126" s="50"/>
      <c r="EU126" s="50"/>
      <c r="EV126" s="50"/>
      <c r="EW126" s="50"/>
      <c r="EX126" s="50"/>
      <c r="EY126" s="50"/>
      <c r="EZ126" s="50"/>
      <c r="FA126" s="50"/>
      <c r="FB126" s="50"/>
      <c r="FC126" s="50"/>
      <c r="FD126" s="50"/>
      <c r="FE126" s="50"/>
      <c r="FF126" s="50"/>
      <c r="FG126" s="50"/>
      <c r="FH126" s="50"/>
      <c r="FI126" s="50"/>
      <c r="FJ126" s="50"/>
      <c r="FK126" s="50"/>
      <c r="FL126" s="50"/>
      <c r="FM126" s="50"/>
      <c r="FN126" s="50"/>
      <c r="FO126" s="50"/>
      <c r="FP126" s="50"/>
      <c r="FQ126" s="50"/>
      <c r="FR126" s="50"/>
      <c r="FS126" s="50"/>
      <c r="FT126" s="50"/>
      <c r="FU126" s="50"/>
      <c r="FV126" s="50"/>
      <c r="FW126" s="50"/>
      <c r="FX126" s="50"/>
      <c r="FY126" s="50"/>
      <c r="FZ126" s="50"/>
      <c r="GA126" s="50"/>
      <c r="GB126" s="50"/>
      <c r="GC126" s="50"/>
      <c r="GD126" s="50"/>
      <c r="GE126" s="51"/>
      <c r="GF126" s="51"/>
      <c r="GG126" s="51"/>
      <c r="GH126" s="51"/>
      <c r="GI126" s="51"/>
      <c r="GJ126" s="51"/>
      <c r="GK126" s="51"/>
      <c r="GL126" s="51"/>
      <c r="GM126" s="51"/>
      <c r="GN126" s="51"/>
    </row>
    <row r="127" spans="1:196" s="76" customFormat="1" ht="37.200000000000003" hidden="1" customHeight="1" x14ac:dyDescent="0.3">
      <c r="A127" s="202">
        <v>25</v>
      </c>
      <c r="B127" s="433"/>
      <c r="C127" s="204" t="s">
        <v>205</v>
      </c>
      <c r="D127" s="204" t="s">
        <v>85</v>
      </c>
      <c r="E127" s="367" t="s">
        <v>206</v>
      </c>
      <c r="F127" s="311"/>
      <c r="G127" s="218"/>
      <c r="H127" s="312"/>
      <c r="I127" s="206">
        <f t="shared" si="103"/>
        <v>0</v>
      </c>
      <c r="J127" s="207">
        <f t="shared" si="104"/>
        <v>0</v>
      </c>
      <c r="K127" s="434"/>
      <c r="L127" s="234"/>
      <c r="M127" s="207"/>
      <c r="N127" s="207"/>
      <c r="O127" s="312"/>
      <c r="P127" s="207">
        <f t="shared" si="105"/>
        <v>0</v>
      </c>
      <c r="Q127" s="208" t="e">
        <f t="shared" si="186"/>
        <v>#DIV/0!</v>
      </c>
      <c r="R127" s="234">
        <f t="shared" si="106"/>
        <v>0</v>
      </c>
      <c r="S127" s="207">
        <f t="shared" si="107"/>
        <v>0</v>
      </c>
      <c r="T127" s="207">
        <f t="shared" si="108"/>
        <v>0</v>
      </c>
      <c r="U127" s="249">
        <f t="shared" si="109"/>
        <v>0</v>
      </c>
      <c r="V127" s="207">
        <f t="shared" si="110"/>
        <v>0</v>
      </c>
      <c r="W127" s="208" t="e">
        <f t="shared" si="111"/>
        <v>#DIV/0!</v>
      </c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  <c r="BX127" s="33"/>
      <c r="BY127" s="33"/>
      <c r="BZ127" s="33"/>
      <c r="CA127" s="33"/>
      <c r="CB127" s="33"/>
      <c r="CC127" s="33"/>
      <c r="CD127" s="33"/>
      <c r="CE127" s="33"/>
      <c r="CF127" s="33"/>
      <c r="CG127" s="33"/>
      <c r="CH127" s="33"/>
      <c r="CI127" s="33"/>
      <c r="CJ127" s="33"/>
      <c r="CK127" s="33"/>
      <c r="CL127" s="33"/>
      <c r="CM127" s="33"/>
      <c r="CN127" s="33"/>
      <c r="CO127" s="33"/>
      <c r="CP127" s="33"/>
      <c r="CQ127" s="33"/>
      <c r="CR127" s="33"/>
      <c r="CS127" s="33"/>
      <c r="CT127" s="33"/>
      <c r="CU127" s="33"/>
      <c r="CV127" s="33"/>
      <c r="CW127" s="33"/>
      <c r="CX127" s="33"/>
      <c r="CY127" s="33"/>
      <c r="CZ127" s="33"/>
      <c r="DA127" s="33"/>
      <c r="DB127" s="33"/>
      <c r="DC127" s="33"/>
      <c r="DD127" s="33"/>
      <c r="DE127" s="33"/>
      <c r="DF127" s="33"/>
      <c r="DG127" s="33"/>
      <c r="DH127" s="33"/>
      <c r="DI127" s="33"/>
      <c r="DJ127" s="33"/>
      <c r="DK127" s="33"/>
      <c r="DL127" s="33"/>
      <c r="DM127" s="33"/>
      <c r="DN127" s="33"/>
      <c r="DO127" s="33"/>
      <c r="DP127" s="33"/>
      <c r="DQ127" s="33"/>
      <c r="DR127" s="33"/>
      <c r="DS127" s="33"/>
      <c r="DT127" s="33"/>
      <c r="DU127" s="33"/>
      <c r="DV127" s="33"/>
      <c r="DW127" s="33"/>
      <c r="DX127" s="33"/>
      <c r="DY127" s="33"/>
      <c r="DZ127" s="33"/>
      <c r="EA127" s="33"/>
      <c r="EB127" s="33"/>
      <c r="EC127" s="33"/>
      <c r="ED127" s="33"/>
      <c r="EE127" s="33"/>
      <c r="EF127" s="33"/>
      <c r="EG127" s="33"/>
      <c r="EH127" s="33"/>
      <c r="EI127" s="33"/>
      <c r="EJ127" s="33"/>
      <c r="EK127" s="33"/>
      <c r="EL127" s="33"/>
      <c r="EM127" s="33"/>
      <c r="EN127" s="33"/>
      <c r="EO127" s="33"/>
      <c r="EP127" s="33"/>
      <c r="EQ127" s="33"/>
      <c r="ER127" s="33"/>
      <c r="ES127" s="33"/>
      <c r="ET127" s="33"/>
      <c r="EU127" s="33"/>
      <c r="EV127" s="33"/>
      <c r="EW127" s="33"/>
      <c r="EX127" s="33"/>
      <c r="EY127" s="33"/>
      <c r="EZ127" s="33"/>
      <c r="FA127" s="33"/>
      <c r="FB127" s="33"/>
      <c r="FC127" s="33"/>
      <c r="FD127" s="33"/>
      <c r="FE127" s="33"/>
      <c r="FF127" s="33"/>
      <c r="FG127" s="33"/>
      <c r="FH127" s="33"/>
      <c r="FI127" s="33"/>
      <c r="FJ127" s="33"/>
      <c r="FK127" s="33"/>
      <c r="FL127" s="33"/>
      <c r="FM127" s="33"/>
      <c r="FN127" s="33"/>
      <c r="FO127" s="33"/>
      <c r="FP127" s="33"/>
      <c r="FQ127" s="33"/>
      <c r="FR127" s="33"/>
      <c r="FS127" s="33"/>
      <c r="FT127" s="33"/>
      <c r="FU127" s="33"/>
      <c r="FV127" s="33"/>
      <c r="FW127" s="33"/>
      <c r="FX127" s="33"/>
      <c r="FY127" s="33"/>
      <c r="FZ127" s="33"/>
      <c r="GA127" s="33"/>
      <c r="GB127" s="33"/>
      <c r="GC127" s="33"/>
      <c r="GD127" s="33"/>
      <c r="GE127" s="33"/>
      <c r="GF127" s="33"/>
      <c r="GG127" s="33"/>
      <c r="GH127" s="33"/>
      <c r="GI127" s="33"/>
      <c r="GJ127" s="33"/>
      <c r="GK127" s="33"/>
      <c r="GL127" s="33"/>
      <c r="GM127" s="33"/>
      <c r="GN127" s="33"/>
    </row>
    <row r="128" spans="1:196" s="76" customFormat="1" ht="40.950000000000003" hidden="1" customHeight="1" x14ac:dyDescent="0.3">
      <c r="A128" s="202">
        <v>23</v>
      </c>
      <c r="B128" s="433"/>
      <c r="C128" s="204" t="s">
        <v>239</v>
      </c>
      <c r="D128" s="204" t="s">
        <v>78</v>
      </c>
      <c r="E128" s="367" t="s">
        <v>167</v>
      </c>
      <c r="F128" s="311"/>
      <c r="G128" s="218"/>
      <c r="H128" s="312"/>
      <c r="I128" s="206">
        <f>H128/$H$6</f>
        <v>0</v>
      </c>
      <c r="J128" s="207">
        <f t="shared" si="104"/>
        <v>0</v>
      </c>
      <c r="K128" s="434"/>
      <c r="L128" s="234"/>
      <c r="M128" s="207"/>
      <c r="N128" s="207"/>
      <c r="O128" s="312"/>
      <c r="P128" s="207">
        <f>O128-N128</f>
        <v>0</v>
      </c>
      <c r="Q128" s="208"/>
      <c r="R128" s="234">
        <f t="shared" si="106"/>
        <v>0</v>
      </c>
      <c r="S128" s="207">
        <f t="shared" si="107"/>
        <v>0</v>
      </c>
      <c r="T128" s="207">
        <f t="shared" si="108"/>
        <v>0</v>
      </c>
      <c r="U128" s="249">
        <f t="shared" si="109"/>
        <v>0</v>
      </c>
      <c r="V128" s="207">
        <f>U128-T128</f>
        <v>0</v>
      </c>
      <c r="W128" s="208" t="e">
        <f t="shared" si="111"/>
        <v>#DIV/0!</v>
      </c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  <c r="BX128" s="33"/>
      <c r="BY128" s="33"/>
      <c r="BZ128" s="33"/>
      <c r="CA128" s="33"/>
      <c r="CB128" s="33"/>
      <c r="CC128" s="33"/>
      <c r="CD128" s="33"/>
      <c r="CE128" s="33"/>
      <c r="CF128" s="33"/>
      <c r="CG128" s="33"/>
      <c r="CH128" s="33"/>
      <c r="CI128" s="33"/>
      <c r="CJ128" s="33"/>
      <c r="CK128" s="33"/>
      <c r="CL128" s="33"/>
      <c r="CM128" s="33"/>
      <c r="CN128" s="33"/>
      <c r="CO128" s="33"/>
      <c r="CP128" s="33"/>
      <c r="CQ128" s="33"/>
      <c r="CR128" s="33"/>
      <c r="CS128" s="33"/>
      <c r="CT128" s="33"/>
      <c r="CU128" s="33"/>
      <c r="CV128" s="33"/>
      <c r="CW128" s="33"/>
      <c r="CX128" s="33"/>
      <c r="CY128" s="33"/>
      <c r="CZ128" s="33"/>
      <c r="DA128" s="33"/>
      <c r="DB128" s="33"/>
      <c r="DC128" s="33"/>
      <c r="DD128" s="33"/>
      <c r="DE128" s="33"/>
      <c r="DF128" s="33"/>
      <c r="DG128" s="33"/>
      <c r="DH128" s="33"/>
      <c r="DI128" s="33"/>
      <c r="DJ128" s="33"/>
      <c r="DK128" s="33"/>
      <c r="DL128" s="33"/>
      <c r="DM128" s="33"/>
      <c r="DN128" s="33"/>
      <c r="DO128" s="33"/>
      <c r="DP128" s="33"/>
      <c r="DQ128" s="33"/>
      <c r="DR128" s="33"/>
      <c r="DS128" s="33"/>
      <c r="DT128" s="33"/>
      <c r="DU128" s="33"/>
      <c r="DV128" s="33"/>
      <c r="DW128" s="33"/>
      <c r="DX128" s="33"/>
      <c r="DY128" s="33"/>
      <c r="DZ128" s="33"/>
      <c r="EA128" s="33"/>
      <c r="EB128" s="33"/>
      <c r="EC128" s="33"/>
      <c r="ED128" s="33"/>
      <c r="EE128" s="33"/>
      <c r="EF128" s="33"/>
      <c r="EG128" s="33"/>
      <c r="EH128" s="33"/>
      <c r="EI128" s="33"/>
      <c r="EJ128" s="33"/>
      <c r="EK128" s="33"/>
      <c r="EL128" s="33"/>
      <c r="EM128" s="33"/>
      <c r="EN128" s="33"/>
      <c r="EO128" s="33"/>
      <c r="EP128" s="33"/>
      <c r="EQ128" s="33"/>
      <c r="ER128" s="33"/>
      <c r="ES128" s="33"/>
      <c r="ET128" s="33"/>
      <c r="EU128" s="33"/>
      <c r="EV128" s="33"/>
      <c r="EW128" s="33"/>
      <c r="EX128" s="33"/>
      <c r="EY128" s="33"/>
      <c r="EZ128" s="33"/>
      <c r="FA128" s="33"/>
      <c r="FB128" s="33"/>
      <c r="FC128" s="33"/>
      <c r="FD128" s="33"/>
      <c r="FE128" s="33"/>
      <c r="FF128" s="33"/>
      <c r="FG128" s="33"/>
      <c r="FH128" s="33"/>
      <c r="FI128" s="33"/>
      <c r="FJ128" s="33"/>
      <c r="FK128" s="33"/>
      <c r="FL128" s="33"/>
      <c r="FM128" s="33"/>
      <c r="FN128" s="33"/>
      <c r="FO128" s="33"/>
      <c r="FP128" s="33"/>
      <c r="FQ128" s="33"/>
      <c r="FR128" s="33"/>
      <c r="FS128" s="33"/>
      <c r="FT128" s="33"/>
      <c r="FU128" s="33"/>
      <c r="FV128" s="33"/>
      <c r="FW128" s="33"/>
      <c r="FX128" s="33"/>
      <c r="FY128" s="33"/>
      <c r="FZ128" s="33"/>
      <c r="GA128" s="33"/>
      <c r="GB128" s="33"/>
      <c r="GC128" s="33"/>
      <c r="GD128" s="33"/>
      <c r="GE128" s="33"/>
      <c r="GF128" s="33"/>
      <c r="GG128" s="33"/>
      <c r="GH128" s="33"/>
      <c r="GI128" s="33"/>
      <c r="GJ128" s="33"/>
      <c r="GK128" s="33"/>
      <c r="GL128" s="33"/>
      <c r="GM128" s="33"/>
      <c r="GN128" s="33"/>
    </row>
    <row r="129" spans="1:196" s="3" customFormat="1" ht="48.75" hidden="1" customHeight="1" x14ac:dyDescent="0.3">
      <c r="A129" s="202">
        <v>24</v>
      </c>
      <c r="B129" s="432"/>
      <c r="C129" s="204" t="s">
        <v>168</v>
      </c>
      <c r="D129" s="204" t="s">
        <v>86</v>
      </c>
      <c r="E129" s="367" t="s">
        <v>169</v>
      </c>
      <c r="F129" s="311"/>
      <c r="G129" s="218"/>
      <c r="H129" s="312"/>
      <c r="I129" s="435">
        <f>H129/$H$6</f>
        <v>0</v>
      </c>
      <c r="J129" s="436">
        <f t="shared" si="104"/>
        <v>0</v>
      </c>
      <c r="K129" s="434"/>
      <c r="L129" s="234"/>
      <c r="M129" s="207"/>
      <c r="N129" s="207"/>
      <c r="O129" s="312"/>
      <c r="P129" s="207">
        <f>O129-N129</f>
        <v>0</v>
      </c>
      <c r="Q129" s="208" t="e">
        <f t="shared" si="186"/>
        <v>#DIV/0!</v>
      </c>
      <c r="R129" s="234">
        <f t="shared" si="106"/>
        <v>0</v>
      </c>
      <c r="S129" s="248">
        <f t="shared" si="107"/>
        <v>0</v>
      </c>
      <c r="T129" s="207">
        <f t="shared" si="108"/>
        <v>0</v>
      </c>
      <c r="U129" s="249">
        <f t="shared" si="109"/>
        <v>0</v>
      </c>
      <c r="V129" s="207">
        <f>U129-T129</f>
        <v>0</v>
      </c>
      <c r="W129" s="208" t="e">
        <f t="shared" si="111"/>
        <v>#DIV/0!</v>
      </c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N129" s="38"/>
      <c r="AO129" s="38"/>
      <c r="AP129" s="38"/>
      <c r="AQ129" s="38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  <c r="BF129" s="34"/>
      <c r="BG129" s="34"/>
      <c r="BH129" s="34"/>
      <c r="BI129" s="34"/>
      <c r="BJ129" s="34"/>
      <c r="BK129" s="34"/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  <c r="CA129" s="34"/>
      <c r="CB129" s="34"/>
      <c r="CC129" s="34"/>
      <c r="CD129" s="34"/>
      <c r="CE129" s="34"/>
      <c r="CF129" s="34"/>
      <c r="CG129" s="34"/>
      <c r="CH129" s="34"/>
      <c r="CI129" s="34"/>
      <c r="CJ129" s="34"/>
      <c r="CK129" s="34"/>
      <c r="CL129" s="34"/>
      <c r="CM129" s="34"/>
      <c r="CN129" s="34"/>
      <c r="CO129" s="34"/>
      <c r="CP129" s="34"/>
      <c r="CQ129" s="34"/>
      <c r="CR129" s="34"/>
      <c r="CS129" s="34"/>
      <c r="CT129" s="34"/>
      <c r="CU129" s="34"/>
      <c r="CV129" s="34"/>
      <c r="CW129" s="34"/>
      <c r="CX129" s="34"/>
      <c r="CY129" s="34"/>
      <c r="CZ129" s="34"/>
      <c r="DA129" s="34"/>
      <c r="DB129" s="34"/>
      <c r="DC129" s="34"/>
      <c r="DD129" s="34"/>
      <c r="DE129" s="34"/>
      <c r="DF129" s="34"/>
      <c r="DG129" s="34"/>
      <c r="DH129" s="34"/>
      <c r="DI129" s="34"/>
      <c r="DJ129" s="34"/>
      <c r="DK129" s="34"/>
      <c r="DL129" s="34"/>
      <c r="DM129" s="34"/>
      <c r="DN129" s="34"/>
      <c r="DO129" s="34"/>
      <c r="DP129" s="34"/>
      <c r="DQ129" s="34"/>
      <c r="DR129" s="34"/>
      <c r="DS129" s="34"/>
      <c r="DT129" s="34"/>
      <c r="DU129" s="34"/>
      <c r="DV129" s="34"/>
      <c r="DW129" s="34"/>
      <c r="DX129" s="34"/>
      <c r="DY129" s="34"/>
      <c r="DZ129" s="34"/>
      <c r="EA129" s="34"/>
      <c r="EB129" s="34"/>
      <c r="EC129" s="34"/>
      <c r="ED129" s="34"/>
      <c r="EE129" s="34"/>
      <c r="EF129" s="34"/>
      <c r="EG129" s="34"/>
      <c r="EH129" s="34"/>
      <c r="EI129" s="34"/>
      <c r="EJ129" s="34"/>
      <c r="EK129" s="34"/>
      <c r="EL129" s="34"/>
      <c r="EM129" s="34"/>
      <c r="EN129" s="34"/>
      <c r="EO129" s="34"/>
      <c r="EP129" s="34"/>
      <c r="EQ129" s="34"/>
      <c r="ER129" s="34"/>
      <c r="ES129" s="34"/>
      <c r="ET129" s="34"/>
      <c r="EU129" s="34"/>
      <c r="EV129" s="34"/>
      <c r="EW129" s="34"/>
      <c r="EX129" s="34"/>
      <c r="EY129" s="34"/>
      <c r="EZ129" s="34"/>
      <c r="FA129" s="34"/>
      <c r="FB129" s="34"/>
      <c r="FC129" s="34"/>
      <c r="FD129" s="34"/>
      <c r="FE129" s="34"/>
      <c r="FF129" s="34"/>
      <c r="FG129" s="34"/>
      <c r="FH129" s="34"/>
      <c r="FI129" s="34"/>
      <c r="FJ129" s="34"/>
      <c r="FK129" s="34"/>
      <c r="FL129" s="34"/>
      <c r="FM129" s="34"/>
      <c r="FN129" s="34"/>
      <c r="FO129" s="34"/>
      <c r="FP129" s="34"/>
      <c r="FQ129" s="34"/>
      <c r="FR129" s="34"/>
      <c r="FS129" s="34"/>
      <c r="FT129" s="34"/>
      <c r="FU129" s="34"/>
      <c r="FV129" s="34"/>
      <c r="FW129" s="34"/>
      <c r="FX129" s="34"/>
      <c r="FY129" s="34"/>
      <c r="FZ129" s="34"/>
      <c r="GA129" s="34"/>
      <c r="GB129" s="34"/>
      <c r="GC129" s="34"/>
      <c r="GD129" s="34"/>
      <c r="GE129" s="34"/>
      <c r="GF129" s="34"/>
      <c r="GG129" s="34"/>
      <c r="GH129" s="34"/>
      <c r="GI129" s="34"/>
      <c r="GJ129" s="34"/>
      <c r="GK129" s="34"/>
      <c r="GL129" s="34"/>
      <c r="GM129" s="34"/>
      <c r="GN129" s="34"/>
    </row>
    <row r="130" spans="1:196" s="31" customFormat="1" ht="100.95" hidden="1" customHeight="1" thickBot="1" x14ac:dyDescent="0.4">
      <c r="A130" s="363"/>
      <c r="B130" s="414"/>
      <c r="C130" s="365"/>
      <c r="D130" s="365"/>
      <c r="E130" s="368" t="s">
        <v>264</v>
      </c>
      <c r="F130" s="321"/>
      <c r="G130" s="251"/>
      <c r="H130" s="252"/>
      <c r="I130" s="307">
        <f t="shared" ref="I130:I138" si="187">H130/$H$6</f>
        <v>0</v>
      </c>
      <c r="J130" s="251">
        <f t="shared" si="104"/>
        <v>0</v>
      </c>
      <c r="K130" s="434"/>
      <c r="L130" s="250"/>
      <c r="M130" s="251"/>
      <c r="N130" s="251"/>
      <c r="O130" s="252"/>
      <c r="P130" s="251">
        <f t="shared" ref="P130:P138" si="188">O130-N130</f>
        <v>0</v>
      </c>
      <c r="Q130" s="253"/>
      <c r="R130" s="250">
        <f t="shared" si="106"/>
        <v>0</v>
      </c>
      <c r="S130" s="251">
        <f t="shared" si="107"/>
        <v>0</v>
      </c>
      <c r="T130" s="251">
        <f t="shared" si="108"/>
        <v>0</v>
      </c>
      <c r="U130" s="252">
        <f t="shared" si="109"/>
        <v>0</v>
      </c>
      <c r="V130" s="251">
        <f t="shared" ref="V130:V138" si="189">U130-T130</f>
        <v>0</v>
      </c>
      <c r="W130" s="208" t="e">
        <f t="shared" si="111"/>
        <v>#DIV/0!</v>
      </c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59"/>
      <c r="GF130" s="59"/>
      <c r="GG130" s="59"/>
      <c r="GH130" s="59"/>
      <c r="GI130" s="59"/>
      <c r="GJ130" s="59"/>
      <c r="GK130" s="59"/>
      <c r="GL130" s="59"/>
      <c r="GM130" s="59"/>
      <c r="GN130" s="59"/>
    </row>
    <row r="131" spans="1:196" s="31" customFormat="1" ht="102.6" hidden="1" customHeight="1" thickBot="1" x14ac:dyDescent="0.4">
      <c r="A131" s="363"/>
      <c r="B131" s="414"/>
      <c r="C131" s="365"/>
      <c r="D131" s="365"/>
      <c r="E131" s="368" t="s">
        <v>265</v>
      </c>
      <c r="F131" s="321"/>
      <c r="G131" s="251"/>
      <c r="H131" s="252"/>
      <c r="I131" s="306">
        <f t="shared" si="187"/>
        <v>0</v>
      </c>
      <c r="J131" s="251">
        <f t="shared" si="104"/>
        <v>0</v>
      </c>
      <c r="K131" s="434"/>
      <c r="L131" s="250"/>
      <c r="M131" s="251"/>
      <c r="N131" s="251"/>
      <c r="O131" s="252"/>
      <c r="P131" s="251">
        <f t="shared" si="188"/>
        <v>0</v>
      </c>
      <c r="Q131" s="253"/>
      <c r="R131" s="250">
        <f t="shared" si="106"/>
        <v>0</v>
      </c>
      <c r="S131" s="251">
        <f t="shared" si="107"/>
        <v>0</v>
      </c>
      <c r="T131" s="251">
        <f t="shared" si="108"/>
        <v>0</v>
      </c>
      <c r="U131" s="252">
        <f t="shared" si="109"/>
        <v>0</v>
      </c>
      <c r="V131" s="251">
        <f t="shared" si="189"/>
        <v>0</v>
      </c>
      <c r="W131" s="208" t="e">
        <f t="shared" si="111"/>
        <v>#DIV/0!</v>
      </c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59"/>
      <c r="GF131" s="59"/>
      <c r="GG131" s="59"/>
      <c r="GH131" s="59"/>
      <c r="GI131" s="59"/>
      <c r="GJ131" s="59"/>
      <c r="GK131" s="59"/>
      <c r="GL131" s="59"/>
      <c r="GM131" s="59"/>
      <c r="GN131" s="59"/>
    </row>
    <row r="132" spans="1:196" s="3" customFormat="1" ht="37.200000000000003" hidden="1" customHeight="1" x14ac:dyDescent="0.3">
      <c r="A132" s="202">
        <v>25</v>
      </c>
      <c r="B132" s="432"/>
      <c r="C132" s="204" t="s">
        <v>205</v>
      </c>
      <c r="D132" s="204" t="s">
        <v>85</v>
      </c>
      <c r="E132" s="367" t="s">
        <v>206</v>
      </c>
      <c r="F132" s="311"/>
      <c r="G132" s="218"/>
      <c r="H132" s="312"/>
      <c r="I132" s="442">
        <f t="shared" si="187"/>
        <v>0</v>
      </c>
      <c r="J132" s="436">
        <f t="shared" si="104"/>
        <v>0</v>
      </c>
      <c r="K132" s="434"/>
      <c r="L132" s="234"/>
      <c r="M132" s="207"/>
      <c r="N132" s="207"/>
      <c r="O132" s="312"/>
      <c r="P132" s="207">
        <f t="shared" si="188"/>
        <v>0</v>
      </c>
      <c r="Q132" s="208"/>
      <c r="R132" s="234">
        <f t="shared" si="106"/>
        <v>0</v>
      </c>
      <c r="S132" s="248">
        <f t="shared" si="107"/>
        <v>0</v>
      </c>
      <c r="T132" s="207">
        <f t="shared" si="108"/>
        <v>0</v>
      </c>
      <c r="U132" s="249">
        <f t="shared" si="109"/>
        <v>0</v>
      </c>
      <c r="V132" s="207">
        <f t="shared" si="189"/>
        <v>0</v>
      </c>
      <c r="W132" s="208" t="e">
        <f t="shared" si="111"/>
        <v>#DIV/0!</v>
      </c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  <c r="BF132" s="34"/>
      <c r="BG132" s="34"/>
      <c r="BH132" s="34"/>
      <c r="BI132" s="34"/>
      <c r="BJ132" s="34"/>
      <c r="BK132" s="34"/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  <c r="CA132" s="34"/>
      <c r="CB132" s="34"/>
      <c r="CC132" s="34"/>
      <c r="CD132" s="34"/>
      <c r="CE132" s="34"/>
      <c r="CF132" s="34"/>
      <c r="CG132" s="34"/>
      <c r="CH132" s="34"/>
      <c r="CI132" s="34"/>
      <c r="CJ132" s="34"/>
      <c r="CK132" s="34"/>
      <c r="CL132" s="34"/>
      <c r="CM132" s="34"/>
      <c r="CN132" s="34"/>
      <c r="CO132" s="34"/>
      <c r="CP132" s="34"/>
      <c r="CQ132" s="34"/>
      <c r="CR132" s="34"/>
      <c r="CS132" s="34"/>
      <c r="CT132" s="34"/>
      <c r="CU132" s="34"/>
      <c r="CV132" s="34"/>
      <c r="CW132" s="34"/>
      <c r="CX132" s="34"/>
      <c r="CY132" s="34"/>
      <c r="CZ132" s="34"/>
      <c r="DA132" s="34"/>
      <c r="DB132" s="34"/>
      <c r="DC132" s="34"/>
      <c r="DD132" s="34"/>
      <c r="DE132" s="34"/>
      <c r="DF132" s="34"/>
      <c r="DG132" s="34"/>
      <c r="DH132" s="34"/>
      <c r="DI132" s="34"/>
      <c r="DJ132" s="34"/>
      <c r="DK132" s="34"/>
      <c r="DL132" s="34"/>
      <c r="DM132" s="34"/>
      <c r="DN132" s="34"/>
      <c r="DO132" s="34"/>
      <c r="DP132" s="34"/>
      <c r="DQ132" s="34"/>
      <c r="DR132" s="34"/>
      <c r="DS132" s="34"/>
      <c r="DT132" s="34"/>
      <c r="DU132" s="34"/>
      <c r="DV132" s="34"/>
      <c r="DW132" s="34"/>
      <c r="DX132" s="34"/>
      <c r="DY132" s="34"/>
      <c r="DZ132" s="34"/>
      <c r="EA132" s="34"/>
      <c r="EB132" s="34"/>
      <c r="EC132" s="34"/>
      <c r="ED132" s="34"/>
      <c r="EE132" s="34"/>
      <c r="EF132" s="34"/>
      <c r="EG132" s="34"/>
      <c r="EH132" s="34"/>
      <c r="EI132" s="34"/>
      <c r="EJ132" s="34"/>
      <c r="EK132" s="34"/>
      <c r="EL132" s="34"/>
      <c r="EM132" s="34"/>
      <c r="EN132" s="34"/>
      <c r="EO132" s="34"/>
      <c r="EP132" s="34"/>
      <c r="EQ132" s="34"/>
      <c r="ER132" s="34"/>
      <c r="ES132" s="34"/>
      <c r="ET132" s="34"/>
      <c r="EU132" s="34"/>
      <c r="EV132" s="34"/>
      <c r="EW132" s="34"/>
      <c r="EX132" s="34"/>
      <c r="EY132" s="34"/>
      <c r="EZ132" s="34"/>
      <c r="FA132" s="34"/>
      <c r="FB132" s="34"/>
      <c r="FC132" s="34"/>
      <c r="FD132" s="34"/>
      <c r="FE132" s="34"/>
      <c r="FF132" s="34"/>
      <c r="FG132" s="34"/>
      <c r="FH132" s="34"/>
      <c r="FI132" s="34"/>
      <c r="FJ132" s="34"/>
      <c r="FK132" s="34"/>
      <c r="FL132" s="34"/>
      <c r="FM132" s="34"/>
      <c r="FN132" s="34"/>
      <c r="FO132" s="34"/>
      <c r="FP132" s="34"/>
      <c r="FQ132" s="34"/>
      <c r="FR132" s="34"/>
      <c r="FS132" s="34"/>
      <c r="FT132" s="34"/>
      <c r="FU132" s="34"/>
      <c r="FV132" s="34"/>
      <c r="FW132" s="34"/>
      <c r="FX132" s="34"/>
      <c r="FY132" s="34"/>
      <c r="FZ132" s="34"/>
      <c r="GA132" s="34"/>
      <c r="GB132" s="34"/>
      <c r="GC132" s="34"/>
      <c r="GD132" s="34"/>
      <c r="GE132" s="34"/>
      <c r="GF132" s="34"/>
      <c r="GG132" s="34"/>
      <c r="GH132" s="34"/>
      <c r="GI132" s="34"/>
      <c r="GJ132" s="34"/>
      <c r="GK132" s="34"/>
      <c r="GL132" s="34"/>
      <c r="GM132" s="34"/>
      <c r="GN132" s="34"/>
    </row>
    <row r="133" spans="1:196" s="8" customFormat="1" ht="58.2" customHeight="1" thickBot="1" x14ac:dyDescent="0.35">
      <c r="A133" s="202"/>
      <c r="B133" s="485"/>
      <c r="C133" s="204" t="s">
        <v>343</v>
      </c>
      <c r="D133" s="204" t="s">
        <v>272</v>
      </c>
      <c r="E133" s="367" t="s">
        <v>344</v>
      </c>
      <c r="F133" s="311">
        <v>431.9</v>
      </c>
      <c r="G133" s="218">
        <v>431.9</v>
      </c>
      <c r="H133" s="312"/>
      <c r="I133" s="435">
        <f t="shared" si="187"/>
        <v>0</v>
      </c>
      <c r="J133" s="436">
        <f t="shared" ref="J133:J134" si="190">H133-G133</f>
        <v>-431.9</v>
      </c>
      <c r="K133" s="434">
        <f t="shared" ref="K133" si="191">H133/G133</f>
        <v>0</v>
      </c>
      <c r="L133" s="234"/>
      <c r="M133" s="207"/>
      <c r="N133" s="207"/>
      <c r="O133" s="312"/>
      <c r="P133" s="207">
        <f t="shared" si="188"/>
        <v>0</v>
      </c>
      <c r="Q133" s="208"/>
      <c r="R133" s="234">
        <f t="shared" ref="R133:R134" si="192">SUM(F133,L133)</f>
        <v>431.9</v>
      </c>
      <c r="S133" s="248">
        <f t="shared" ref="S133:S134" si="193">SUM(F133,M133)</f>
        <v>431.9</v>
      </c>
      <c r="T133" s="207">
        <f t="shared" ref="T133:T134" si="194">SUM(G133,N133)</f>
        <v>431.9</v>
      </c>
      <c r="U133" s="249">
        <f t="shared" ref="U133:U134" si="195">SUM(H133,O133)</f>
        <v>0</v>
      </c>
      <c r="V133" s="207">
        <f t="shared" si="189"/>
        <v>-431.9</v>
      </c>
      <c r="W133" s="208">
        <f t="shared" ref="W133:W134" si="196">U133/T133</f>
        <v>0</v>
      </c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  <c r="BF133" s="34"/>
      <c r="BG133" s="34"/>
      <c r="BH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  <c r="CA133" s="34"/>
      <c r="CB133" s="34"/>
      <c r="CC133" s="34"/>
      <c r="CD133" s="34"/>
      <c r="CE133" s="34"/>
      <c r="CF133" s="34"/>
      <c r="CG133" s="34"/>
      <c r="CH133" s="34"/>
      <c r="CI133" s="34"/>
      <c r="CJ133" s="34"/>
      <c r="CK133" s="34"/>
      <c r="CL133" s="34"/>
      <c r="CM133" s="34"/>
      <c r="CN133" s="34"/>
      <c r="CO133" s="34"/>
      <c r="CP133" s="34"/>
      <c r="CQ133" s="34"/>
      <c r="CR133" s="34"/>
      <c r="CS133" s="34"/>
      <c r="CT133" s="34"/>
      <c r="CU133" s="34"/>
      <c r="CV133" s="34"/>
      <c r="CW133" s="34"/>
      <c r="CX133" s="34"/>
      <c r="CY133" s="34"/>
      <c r="CZ133" s="34"/>
      <c r="DA133" s="34"/>
      <c r="DB133" s="34"/>
      <c r="DC133" s="34"/>
      <c r="DD133" s="34"/>
      <c r="DE133" s="34"/>
      <c r="DF133" s="34"/>
      <c r="DG133" s="34"/>
      <c r="DH133" s="34"/>
      <c r="DI133" s="34"/>
      <c r="DJ133" s="34"/>
      <c r="DK133" s="34"/>
      <c r="DL133" s="34"/>
      <c r="DM133" s="34"/>
      <c r="DN133" s="34"/>
      <c r="DO133" s="34"/>
      <c r="DP133" s="34"/>
      <c r="DQ133" s="34"/>
      <c r="DR133" s="34"/>
      <c r="DS133" s="34"/>
      <c r="DT133" s="34"/>
      <c r="DU133" s="34"/>
      <c r="DV133" s="34"/>
      <c r="DW133" s="34"/>
      <c r="DX133" s="34"/>
      <c r="DY133" s="34"/>
      <c r="DZ133" s="34"/>
      <c r="EA133" s="34"/>
      <c r="EB133" s="34"/>
      <c r="EC133" s="34"/>
      <c r="ED133" s="34"/>
      <c r="EE133" s="34"/>
      <c r="EF133" s="34"/>
      <c r="EG133" s="34"/>
      <c r="EH133" s="34"/>
      <c r="EI133" s="34"/>
      <c r="EJ133" s="34"/>
      <c r="EK133" s="34"/>
      <c r="EL133" s="34"/>
      <c r="EM133" s="34"/>
      <c r="EN133" s="34"/>
      <c r="EO133" s="34"/>
      <c r="EP133" s="34"/>
      <c r="EQ133" s="34"/>
      <c r="ER133" s="34"/>
      <c r="ES133" s="34"/>
      <c r="ET133" s="34"/>
      <c r="EU133" s="34"/>
      <c r="EV133" s="34"/>
      <c r="EW133" s="34"/>
      <c r="EX133" s="34"/>
      <c r="EY133" s="34"/>
      <c r="EZ133" s="34"/>
      <c r="FA133" s="34"/>
      <c r="FB133" s="34"/>
      <c r="FC133" s="34"/>
      <c r="FD133" s="34"/>
      <c r="FE133" s="34"/>
      <c r="FF133" s="34"/>
      <c r="FG133" s="34"/>
      <c r="FH133" s="34"/>
      <c r="FI133" s="34"/>
      <c r="FJ133" s="34"/>
      <c r="FK133" s="34"/>
      <c r="FL133" s="34"/>
      <c r="FM133" s="34"/>
      <c r="FN133" s="34"/>
      <c r="FO133" s="34"/>
      <c r="FP133" s="34"/>
      <c r="FQ133" s="34"/>
      <c r="FR133" s="34"/>
      <c r="FS133" s="34"/>
      <c r="FT133" s="34"/>
      <c r="FU133" s="34"/>
      <c r="FV133" s="34"/>
      <c r="FW133" s="34"/>
      <c r="FX133" s="34"/>
      <c r="FY133" s="34"/>
      <c r="FZ133" s="34"/>
      <c r="GA133" s="34"/>
      <c r="GB133" s="34"/>
      <c r="GC133" s="34"/>
      <c r="GD133" s="34"/>
      <c r="GE133" s="58"/>
      <c r="GF133" s="58"/>
      <c r="GG133" s="58"/>
      <c r="GH133" s="58"/>
      <c r="GI133" s="58"/>
      <c r="GJ133" s="58"/>
      <c r="GK133" s="58"/>
      <c r="GL133" s="58"/>
      <c r="GM133" s="58"/>
      <c r="GN133" s="58"/>
    </row>
    <row r="134" spans="1:196" s="181" customFormat="1" ht="86.4" customHeight="1" thickBot="1" x14ac:dyDescent="0.4">
      <c r="A134" s="390"/>
      <c r="B134" s="420"/>
      <c r="C134" s="394"/>
      <c r="D134" s="394"/>
      <c r="E134" s="421" t="s">
        <v>350</v>
      </c>
      <c r="F134" s="324">
        <v>431.9</v>
      </c>
      <c r="G134" s="262">
        <v>431.9</v>
      </c>
      <c r="H134" s="252"/>
      <c r="I134" s="325">
        <f t="shared" si="187"/>
        <v>0</v>
      </c>
      <c r="J134" s="262">
        <f t="shared" si="190"/>
        <v>-431.9</v>
      </c>
      <c r="K134" s="263"/>
      <c r="L134" s="491"/>
      <c r="M134" s="487"/>
      <c r="N134" s="487"/>
      <c r="O134" s="443"/>
      <c r="P134" s="262">
        <f t="shared" si="188"/>
        <v>0</v>
      </c>
      <c r="Q134" s="266"/>
      <c r="R134" s="267">
        <f t="shared" si="192"/>
        <v>431.9</v>
      </c>
      <c r="S134" s="262">
        <f t="shared" si="193"/>
        <v>431.9</v>
      </c>
      <c r="T134" s="262">
        <f t="shared" si="194"/>
        <v>431.9</v>
      </c>
      <c r="U134" s="252">
        <f t="shared" si="195"/>
        <v>0</v>
      </c>
      <c r="V134" s="262">
        <f t="shared" si="189"/>
        <v>-431.9</v>
      </c>
      <c r="W134" s="266">
        <f t="shared" si="196"/>
        <v>0</v>
      </c>
      <c r="X134" s="176"/>
      <c r="Y134" s="176"/>
      <c r="Z134" s="176"/>
      <c r="AA134" s="176"/>
      <c r="AB134" s="176"/>
      <c r="AC134" s="176"/>
      <c r="AD134" s="176"/>
      <c r="AE134" s="176"/>
      <c r="AF134" s="176"/>
      <c r="AG134" s="176"/>
      <c r="AH134" s="176"/>
      <c r="AI134" s="176"/>
      <c r="AJ134" s="176"/>
      <c r="AK134" s="176"/>
      <c r="AL134" s="176"/>
      <c r="AM134" s="176"/>
      <c r="AN134" s="176"/>
      <c r="AO134" s="176"/>
      <c r="AP134" s="176"/>
      <c r="AQ134" s="176"/>
      <c r="AR134" s="177"/>
      <c r="AS134" s="177"/>
      <c r="AT134" s="177"/>
      <c r="AU134" s="177"/>
      <c r="AV134" s="177"/>
      <c r="AW134" s="177"/>
      <c r="AX134" s="177"/>
      <c r="AY134" s="177"/>
      <c r="AZ134" s="177"/>
      <c r="BA134" s="177"/>
      <c r="BB134" s="177"/>
      <c r="BC134" s="177"/>
      <c r="BD134" s="177"/>
      <c r="BE134" s="177"/>
      <c r="BF134" s="177"/>
      <c r="BG134" s="177"/>
      <c r="BH134" s="177"/>
      <c r="BI134" s="177"/>
      <c r="BJ134" s="177"/>
      <c r="BK134" s="177"/>
      <c r="BL134" s="177"/>
      <c r="BM134" s="177"/>
      <c r="BN134" s="177"/>
      <c r="BO134" s="177"/>
      <c r="BP134" s="177"/>
      <c r="BQ134" s="177"/>
      <c r="BR134" s="177"/>
      <c r="BS134" s="177"/>
      <c r="BT134" s="177"/>
      <c r="BU134" s="177"/>
      <c r="BV134" s="177"/>
      <c r="BW134" s="177"/>
      <c r="BX134" s="177"/>
      <c r="BY134" s="177"/>
      <c r="BZ134" s="177"/>
      <c r="CA134" s="177"/>
      <c r="CB134" s="177"/>
      <c r="CC134" s="177"/>
      <c r="CD134" s="177"/>
      <c r="CE134" s="177"/>
      <c r="CF134" s="177"/>
      <c r="CG134" s="177"/>
      <c r="CH134" s="177"/>
      <c r="CI134" s="177"/>
      <c r="CJ134" s="177"/>
      <c r="CK134" s="177"/>
      <c r="CL134" s="177"/>
      <c r="CM134" s="177"/>
      <c r="CN134" s="177"/>
      <c r="CO134" s="177"/>
      <c r="CP134" s="177"/>
      <c r="CQ134" s="177"/>
      <c r="CR134" s="177"/>
      <c r="CS134" s="177"/>
      <c r="CT134" s="177"/>
      <c r="CU134" s="177"/>
      <c r="CV134" s="177"/>
      <c r="CW134" s="177"/>
      <c r="CX134" s="177"/>
      <c r="CY134" s="177"/>
      <c r="CZ134" s="177"/>
      <c r="DA134" s="177"/>
      <c r="DB134" s="177"/>
      <c r="DC134" s="177"/>
      <c r="DD134" s="177"/>
      <c r="DE134" s="177"/>
      <c r="DF134" s="177"/>
      <c r="DG134" s="177"/>
      <c r="DH134" s="177"/>
      <c r="DI134" s="177"/>
      <c r="DJ134" s="177"/>
      <c r="DK134" s="177"/>
      <c r="DL134" s="177"/>
      <c r="DM134" s="177"/>
      <c r="DN134" s="177"/>
      <c r="DO134" s="177"/>
      <c r="DP134" s="177"/>
      <c r="DQ134" s="177"/>
      <c r="DR134" s="177"/>
      <c r="DS134" s="177"/>
      <c r="DT134" s="177"/>
      <c r="DU134" s="177"/>
      <c r="DV134" s="177"/>
      <c r="DW134" s="177"/>
      <c r="DX134" s="177"/>
      <c r="DY134" s="177"/>
      <c r="DZ134" s="177"/>
      <c r="EA134" s="177"/>
      <c r="EB134" s="177"/>
      <c r="EC134" s="177"/>
      <c r="ED134" s="177"/>
      <c r="EE134" s="177"/>
      <c r="EF134" s="177"/>
      <c r="EG134" s="177"/>
      <c r="EH134" s="177"/>
      <c r="EI134" s="177"/>
      <c r="EJ134" s="177"/>
      <c r="EK134" s="177"/>
      <c r="EL134" s="177"/>
      <c r="EM134" s="177"/>
      <c r="EN134" s="177"/>
      <c r="EO134" s="177"/>
      <c r="EP134" s="177"/>
      <c r="EQ134" s="177"/>
      <c r="ER134" s="177"/>
      <c r="ES134" s="177"/>
      <c r="ET134" s="177"/>
      <c r="EU134" s="177"/>
      <c r="EV134" s="177"/>
      <c r="EW134" s="177"/>
      <c r="EX134" s="177"/>
      <c r="EY134" s="177"/>
      <c r="EZ134" s="177"/>
      <c r="FA134" s="177"/>
      <c r="FB134" s="177"/>
      <c r="FC134" s="177"/>
      <c r="FD134" s="177"/>
      <c r="FE134" s="177"/>
      <c r="FF134" s="177"/>
      <c r="FG134" s="177"/>
      <c r="FH134" s="177"/>
      <c r="FI134" s="177"/>
      <c r="FJ134" s="177"/>
      <c r="FK134" s="177"/>
      <c r="FL134" s="177"/>
      <c r="FM134" s="177"/>
      <c r="FN134" s="177"/>
      <c r="FO134" s="177"/>
      <c r="FP134" s="177"/>
      <c r="FQ134" s="177"/>
      <c r="FR134" s="177"/>
      <c r="FS134" s="177"/>
      <c r="FT134" s="177"/>
      <c r="FU134" s="177"/>
      <c r="FV134" s="177"/>
      <c r="FW134" s="177"/>
      <c r="FX134" s="177"/>
      <c r="FY134" s="177"/>
      <c r="FZ134" s="177"/>
      <c r="GA134" s="177"/>
      <c r="GB134" s="177"/>
      <c r="GC134" s="177"/>
      <c r="GD134" s="177"/>
      <c r="GE134" s="180"/>
      <c r="GF134" s="180"/>
      <c r="GG134" s="180"/>
      <c r="GH134" s="180"/>
      <c r="GI134" s="180"/>
      <c r="GJ134" s="180"/>
      <c r="GK134" s="180"/>
      <c r="GL134" s="180"/>
      <c r="GM134" s="180"/>
      <c r="GN134" s="180"/>
    </row>
    <row r="135" spans="1:196" s="8" customFormat="1" ht="40.950000000000003" customHeight="1" thickBot="1" x14ac:dyDescent="0.35">
      <c r="A135" s="202"/>
      <c r="B135" s="432"/>
      <c r="C135" s="204" t="s">
        <v>295</v>
      </c>
      <c r="D135" s="204" t="s">
        <v>78</v>
      </c>
      <c r="E135" s="367" t="s">
        <v>296</v>
      </c>
      <c r="F135" s="311">
        <v>12</v>
      </c>
      <c r="G135" s="218">
        <v>12</v>
      </c>
      <c r="H135" s="312">
        <v>12</v>
      </c>
      <c r="I135" s="442">
        <f t="shared" si="187"/>
        <v>2.3981471914798637E-5</v>
      </c>
      <c r="J135" s="436">
        <f t="shared" ref="J135:J138" si="197">H135-G135</f>
        <v>0</v>
      </c>
      <c r="K135" s="434">
        <f t="shared" ref="K135:K137" si="198">H135/G135</f>
        <v>1</v>
      </c>
      <c r="L135" s="234"/>
      <c r="M135" s="207"/>
      <c r="N135" s="207"/>
      <c r="O135" s="312"/>
      <c r="P135" s="207">
        <f t="shared" si="188"/>
        <v>0</v>
      </c>
      <c r="Q135" s="208"/>
      <c r="R135" s="234">
        <f t="shared" si="106"/>
        <v>12</v>
      </c>
      <c r="S135" s="248">
        <f t="shared" si="107"/>
        <v>12</v>
      </c>
      <c r="T135" s="207">
        <f t="shared" si="108"/>
        <v>12</v>
      </c>
      <c r="U135" s="249">
        <f t="shared" si="109"/>
        <v>12</v>
      </c>
      <c r="V135" s="207">
        <f t="shared" si="189"/>
        <v>0</v>
      </c>
      <c r="W135" s="208">
        <f t="shared" si="111"/>
        <v>1</v>
      </c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N135" s="38"/>
      <c r="AO135" s="38"/>
      <c r="AP135" s="38"/>
      <c r="AQ135" s="38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  <c r="BF135" s="34"/>
      <c r="BG135" s="34"/>
      <c r="BH135" s="34"/>
      <c r="BI135" s="34"/>
      <c r="BJ135" s="34"/>
      <c r="BK135" s="34"/>
      <c r="BL135" s="34"/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  <c r="CA135" s="34"/>
      <c r="CB135" s="34"/>
      <c r="CC135" s="34"/>
      <c r="CD135" s="34"/>
      <c r="CE135" s="34"/>
      <c r="CF135" s="34"/>
      <c r="CG135" s="34"/>
      <c r="CH135" s="34"/>
      <c r="CI135" s="34"/>
      <c r="CJ135" s="34"/>
      <c r="CK135" s="34"/>
      <c r="CL135" s="34"/>
      <c r="CM135" s="34"/>
      <c r="CN135" s="34"/>
      <c r="CO135" s="34"/>
      <c r="CP135" s="34"/>
      <c r="CQ135" s="34"/>
      <c r="CR135" s="34"/>
      <c r="CS135" s="34"/>
      <c r="CT135" s="34"/>
      <c r="CU135" s="34"/>
      <c r="CV135" s="34"/>
      <c r="CW135" s="34"/>
      <c r="CX135" s="34"/>
      <c r="CY135" s="34"/>
      <c r="CZ135" s="34"/>
      <c r="DA135" s="34"/>
      <c r="DB135" s="34"/>
      <c r="DC135" s="34"/>
      <c r="DD135" s="34"/>
      <c r="DE135" s="34"/>
      <c r="DF135" s="34"/>
      <c r="DG135" s="34"/>
      <c r="DH135" s="34"/>
      <c r="DI135" s="34"/>
      <c r="DJ135" s="34"/>
      <c r="DK135" s="34"/>
      <c r="DL135" s="34"/>
      <c r="DM135" s="34"/>
      <c r="DN135" s="34"/>
      <c r="DO135" s="34"/>
      <c r="DP135" s="34"/>
      <c r="DQ135" s="34"/>
      <c r="DR135" s="34"/>
      <c r="DS135" s="34"/>
      <c r="DT135" s="34"/>
      <c r="DU135" s="34"/>
      <c r="DV135" s="34"/>
      <c r="DW135" s="34"/>
      <c r="DX135" s="34"/>
      <c r="DY135" s="34"/>
      <c r="DZ135" s="34"/>
      <c r="EA135" s="34"/>
      <c r="EB135" s="34"/>
      <c r="EC135" s="34"/>
      <c r="ED135" s="34"/>
      <c r="EE135" s="34"/>
      <c r="EF135" s="34"/>
      <c r="EG135" s="34"/>
      <c r="EH135" s="34"/>
      <c r="EI135" s="34"/>
      <c r="EJ135" s="34"/>
      <c r="EK135" s="34"/>
      <c r="EL135" s="34"/>
      <c r="EM135" s="34"/>
      <c r="EN135" s="34"/>
      <c r="EO135" s="34"/>
      <c r="EP135" s="34"/>
      <c r="EQ135" s="34"/>
      <c r="ER135" s="34"/>
      <c r="ES135" s="34"/>
      <c r="ET135" s="34"/>
      <c r="EU135" s="34"/>
      <c r="EV135" s="34"/>
      <c r="EW135" s="34"/>
      <c r="EX135" s="34"/>
      <c r="EY135" s="34"/>
      <c r="EZ135" s="34"/>
      <c r="FA135" s="34"/>
      <c r="FB135" s="34"/>
      <c r="FC135" s="34"/>
      <c r="FD135" s="34"/>
      <c r="FE135" s="34"/>
      <c r="FF135" s="34"/>
      <c r="FG135" s="34"/>
      <c r="FH135" s="34"/>
      <c r="FI135" s="34"/>
      <c r="FJ135" s="34"/>
      <c r="FK135" s="34"/>
      <c r="FL135" s="34"/>
      <c r="FM135" s="34"/>
      <c r="FN135" s="34"/>
      <c r="FO135" s="34"/>
      <c r="FP135" s="34"/>
      <c r="FQ135" s="34"/>
      <c r="FR135" s="34"/>
      <c r="FS135" s="34"/>
      <c r="FT135" s="34"/>
      <c r="FU135" s="34"/>
      <c r="FV135" s="34"/>
      <c r="FW135" s="34"/>
      <c r="FX135" s="34"/>
      <c r="FY135" s="34"/>
      <c r="FZ135" s="34"/>
      <c r="GA135" s="34"/>
      <c r="GB135" s="34"/>
      <c r="GC135" s="34"/>
      <c r="GD135" s="34"/>
      <c r="GE135" s="58"/>
      <c r="GF135" s="58"/>
      <c r="GG135" s="58"/>
      <c r="GH135" s="58"/>
      <c r="GI135" s="58"/>
      <c r="GJ135" s="58"/>
      <c r="GK135" s="58"/>
      <c r="GL135" s="58"/>
      <c r="GM135" s="58"/>
      <c r="GN135" s="58"/>
    </row>
    <row r="136" spans="1:196" s="8" customFormat="1" ht="40.950000000000003" customHeight="1" thickBot="1" x14ac:dyDescent="0.35">
      <c r="A136" s="202"/>
      <c r="B136" s="485"/>
      <c r="C136" s="204" t="s">
        <v>239</v>
      </c>
      <c r="D136" s="204" t="s">
        <v>78</v>
      </c>
      <c r="E136" s="367" t="s">
        <v>167</v>
      </c>
      <c r="F136" s="311">
        <v>90.3</v>
      </c>
      <c r="G136" s="218">
        <v>90.3</v>
      </c>
      <c r="H136" s="312">
        <v>85</v>
      </c>
      <c r="I136" s="514">
        <f t="shared" ref="I136" si="199">H136/$H$6</f>
        <v>1.6986875939649035E-4</v>
      </c>
      <c r="J136" s="436">
        <f t="shared" ref="J136" si="200">H136-G136</f>
        <v>-5.2999999999999972</v>
      </c>
      <c r="K136" s="434">
        <f t="shared" ref="K136" si="201">H136/G136</f>
        <v>0.94130675526024365</v>
      </c>
      <c r="L136" s="234"/>
      <c r="M136" s="207"/>
      <c r="N136" s="207"/>
      <c r="O136" s="312"/>
      <c r="P136" s="207">
        <f t="shared" ref="P136" si="202">O136-N136</f>
        <v>0</v>
      </c>
      <c r="Q136" s="208"/>
      <c r="R136" s="234">
        <f t="shared" ref="R136" si="203">SUM(F136,L136)</f>
        <v>90.3</v>
      </c>
      <c r="S136" s="248">
        <f t="shared" ref="S136" si="204">SUM(F136,M136)</f>
        <v>90.3</v>
      </c>
      <c r="T136" s="207">
        <f t="shared" ref="T136" si="205">SUM(G136,N136)</f>
        <v>90.3</v>
      </c>
      <c r="U136" s="249">
        <f t="shared" ref="U136" si="206">SUM(H136,O136)</f>
        <v>85</v>
      </c>
      <c r="V136" s="207">
        <f t="shared" ref="V136" si="207">U136-T136</f>
        <v>-5.2999999999999972</v>
      </c>
      <c r="W136" s="208">
        <f t="shared" ref="W136" si="208">U136/T136</f>
        <v>0.94130675526024365</v>
      </c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N136" s="38"/>
      <c r="AO136" s="38"/>
      <c r="AP136" s="38"/>
      <c r="AQ136" s="38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  <c r="CG136" s="34"/>
      <c r="CH136" s="34"/>
      <c r="CI136" s="34"/>
      <c r="CJ136" s="34"/>
      <c r="CK136" s="34"/>
      <c r="CL136" s="34"/>
      <c r="CM136" s="34"/>
      <c r="CN136" s="34"/>
      <c r="CO136" s="34"/>
      <c r="CP136" s="34"/>
      <c r="CQ136" s="34"/>
      <c r="CR136" s="34"/>
      <c r="CS136" s="34"/>
      <c r="CT136" s="34"/>
      <c r="CU136" s="34"/>
      <c r="CV136" s="34"/>
      <c r="CW136" s="34"/>
      <c r="CX136" s="34"/>
      <c r="CY136" s="34"/>
      <c r="CZ136" s="34"/>
      <c r="DA136" s="34"/>
      <c r="DB136" s="34"/>
      <c r="DC136" s="34"/>
      <c r="DD136" s="34"/>
      <c r="DE136" s="34"/>
      <c r="DF136" s="34"/>
      <c r="DG136" s="34"/>
      <c r="DH136" s="34"/>
      <c r="DI136" s="34"/>
      <c r="DJ136" s="34"/>
      <c r="DK136" s="34"/>
      <c r="DL136" s="34"/>
      <c r="DM136" s="34"/>
      <c r="DN136" s="34"/>
      <c r="DO136" s="34"/>
      <c r="DP136" s="34"/>
      <c r="DQ136" s="34"/>
      <c r="DR136" s="34"/>
      <c r="DS136" s="34"/>
      <c r="DT136" s="34"/>
      <c r="DU136" s="34"/>
      <c r="DV136" s="34"/>
      <c r="DW136" s="34"/>
      <c r="DX136" s="34"/>
      <c r="DY136" s="34"/>
      <c r="DZ136" s="34"/>
      <c r="EA136" s="34"/>
      <c r="EB136" s="34"/>
      <c r="EC136" s="34"/>
      <c r="ED136" s="34"/>
      <c r="EE136" s="34"/>
      <c r="EF136" s="34"/>
      <c r="EG136" s="34"/>
      <c r="EH136" s="34"/>
      <c r="EI136" s="34"/>
      <c r="EJ136" s="34"/>
      <c r="EK136" s="34"/>
      <c r="EL136" s="34"/>
      <c r="EM136" s="34"/>
      <c r="EN136" s="34"/>
      <c r="EO136" s="34"/>
      <c r="EP136" s="34"/>
      <c r="EQ136" s="34"/>
      <c r="ER136" s="34"/>
      <c r="ES136" s="34"/>
      <c r="ET136" s="34"/>
      <c r="EU136" s="34"/>
      <c r="EV136" s="34"/>
      <c r="EW136" s="34"/>
      <c r="EX136" s="34"/>
      <c r="EY136" s="34"/>
      <c r="EZ136" s="34"/>
      <c r="FA136" s="34"/>
      <c r="FB136" s="34"/>
      <c r="FC136" s="34"/>
      <c r="FD136" s="34"/>
      <c r="FE136" s="34"/>
      <c r="FF136" s="34"/>
      <c r="FG136" s="34"/>
      <c r="FH136" s="34"/>
      <c r="FI136" s="34"/>
      <c r="FJ136" s="34"/>
      <c r="FK136" s="34"/>
      <c r="FL136" s="34"/>
      <c r="FM136" s="34"/>
      <c r="FN136" s="34"/>
      <c r="FO136" s="34"/>
      <c r="FP136" s="34"/>
      <c r="FQ136" s="34"/>
      <c r="FR136" s="34"/>
      <c r="FS136" s="34"/>
      <c r="FT136" s="34"/>
      <c r="FU136" s="34"/>
      <c r="FV136" s="34"/>
      <c r="FW136" s="34"/>
      <c r="FX136" s="34"/>
      <c r="FY136" s="34"/>
      <c r="FZ136" s="34"/>
      <c r="GA136" s="34"/>
      <c r="GB136" s="34"/>
      <c r="GC136" s="34"/>
      <c r="GD136" s="34"/>
      <c r="GE136" s="58"/>
      <c r="GF136" s="58"/>
      <c r="GG136" s="58"/>
      <c r="GH136" s="58"/>
      <c r="GI136" s="58"/>
      <c r="GJ136" s="58"/>
      <c r="GK136" s="58"/>
      <c r="GL136" s="58"/>
      <c r="GM136" s="58"/>
      <c r="GN136" s="58"/>
    </row>
    <row r="137" spans="1:196" s="8" customFormat="1" ht="24" customHeight="1" thickBot="1" x14ac:dyDescent="0.35">
      <c r="A137" s="197">
        <v>11</v>
      </c>
      <c r="B137" s="395" t="s">
        <v>30</v>
      </c>
      <c r="C137" s="395" t="s">
        <v>332</v>
      </c>
      <c r="D137" s="395"/>
      <c r="E137" s="411" t="s">
        <v>334</v>
      </c>
      <c r="F137" s="310">
        <f>SUM(F138:F141)</f>
        <v>1982</v>
      </c>
      <c r="G137" s="199">
        <f t="shared" ref="G137:H137" si="209">SUM(G138:G141)</f>
        <v>833</v>
      </c>
      <c r="H137" s="244">
        <f t="shared" si="209"/>
        <v>17.3</v>
      </c>
      <c r="I137" s="444">
        <f t="shared" si="187"/>
        <v>3.4573288677168035E-5</v>
      </c>
      <c r="J137" s="199">
        <f t="shared" si="197"/>
        <v>-815.7</v>
      </c>
      <c r="K137" s="281">
        <f t="shared" si="198"/>
        <v>2.0768307322929173E-2</v>
      </c>
      <c r="L137" s="233">
        <f>SUM(L138:L141)</f>
        <v>757.1</v>
      </c>
      <c r="M137" s="199">
        <f t="shared" ref="M137" si="210">SUM(M138:M141)</f>
        <v>757.1</v>
      </c>
      <c r="N137" s="199">
        <f t="shared" ref="N137:O137" si="211">SUM(N138:N141)</f>
        <v>669.4</v>
      </c>
      <c r="O137" s="244">
        <f t="shared" si="211"/>
        <v>373.3</v>
      </c>
      <c r="P137" s="199">
        <f t="shared" si="188"/>
        <v>-296.09999999999997</v>
      </c>
      <c r="Q137" s="201">
        <f t="shared" ref="Q137" si="212">O137/N137</f>
        <v>0.55766357932476851</v>
      </c>
      <c r="R137" s="233">
        <f>SUM(R138:R141)</f>
        <v>2739.1</v>
      </c>
      <c r="S137" s="247">
        <f t="shared" ref="S137" si="213">SUM(S138:S141)</f>
        <v>2739.1</v>
      </c>
      <c r="T137" s="199">
        <f t="shared" ref="T137" si="214">SUM(T138:T141)</f>
        <v>1502.4</v>
      </c>
      <c r="U137" s="244">
        <f t="shared" ref="U137" si="215">SUM(U138:U141)</f>
        <v>390.6</v>
      </c>
      <c r="V137" s="199">
        <f t="shared" si="189"/>
        <v>-1111.8000000000002</v>
      </c>
      <c r="W137" s="201">
        <f t="shared" si="111"/>
        <v>0.25998402555910544</v>
      </c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  <c r="CN137" s="34"/>
      <c r="CO137" s="34"/>
      <c r="CP137" s="34"/>
      <c r="CQ137" s="34"/>
      <c r="CR137" s="34"/>
      <c r="CS137" s="34"/>
      <c r="CT137" s="34"/>
      <c r="CU137" s="34"/>
      <c r="CV137" s="34"/>
      <c r="CW137" s="34"/>
      <c r="CX137" s="34"/>
      <c r="CY137" s="34"/>
      <c r="CZ137" s="34"/>
      <c r="DA137" s="34"/>
      <c r="DB137" s="34"/>
      <c r="DC137" s="34"/>
      <c r="DD137" s="34"/>
      <c r="DE137" s="34"/>
      <c r="DF137" s="34"/>
      <c r="DG137" s="34"/>
      <c r="DH137" s="34"/>
      <c r="DI137" s="34"/>
      <c r="DJ137" s="34"/>
      <c r="DK137" s="34"/>
      <c r="DL137" s="34"/>
      <c r="DM137" s="34"/>
      <c r="DN137" s="34"/>
      <c r="DO137" s="34"/>
      <c r="DP137" s="34"/>
      <c r="DQ137" s="34"/>
      <c r="DR137" s="34"/>
      <c r="DS137" s="34"/>
      <c r="DT137" s="34"/>
      <c r="DU137" s="34"/>
      <c r="DV137" s="34"/>
      <c r="DW137" s="34"/>
      <c r="DX137" s="34"/>
      <c r="DY137" s="34"/>
      <c r="DZ137" s="34"/>
      <c r="EA137" s="34"/>
      <c r="EB137" s="34"/>
      <c r="EC137" s="34"/>
      <c r="ED137" s="34"/>
      <c r="EE137" s="34"/>
      <c r="EF137" s="34"/>
      <c r="EG137" s="34"/>
      <c r="EH137" s="34"/>
      <c r="EI137" s="34"/>
      <c r="EJ137" s="34"/>
      <c r="EK137" s="34"/>
      <c r="EL137" s="34"/>
      <c r="EM137" s="34"/>
      <c r="EN137" s="34"/>
      <c r="EO137" s="34"/>
      <c r="EP137" s="34"/>
      <c r="EQ137" s="34"/>
      <c r="ER137" s="34"/>
      <c r="ES137" s="34"/>
      <c r="ET137" s="34"/>
      <c r="EU137" s="34"/>
      <c r="EV137" s="34"/>
      <c r="EW137" s="34"/>
      <c r="EX137" s="34"/>
      <c r="EY137" s="34"/>
      <c r="EZ137" s="34"/>
      <c r="FA137" s="34"/>
      <c r="FB137" s="34"/>
      <c r="FC137" s="34"/>
      <c r="FD137" s="34"/>
      <c r="FE137" s="34"/>
      <c r="FF137" s="34"/>
      <c r="FG137" s="34"/>
      <c r="FH137" s="34"/>
      <c r="FI137" s="34"/>
      <c r="FJ137" s="34"/>
      <c r="FK137" s="34"/>
      <c r="FL137" s="34"/>
      <c r="FM137" s="34"/>
      <c r="FN137" s="34"/>
      <c r="FO137" s="34"/>
      <c r="FP137" s="34"/>
      <c r="FQ137" s="34"/>
      <c r="FR137" s="34"/>
      <c r="FS137" s="34"/>
      <c r="FT137" s="34"/>
      <c r="FU137" s="34"/>
      <c r="FV137" s="34"/>
      <c r="FW137" s="34"/>
      <c r="FX137" s="34"/>
      <c r="FY137" s="34"/>
      <c r="FZ137" s="34"/>
      <c r="GA137" s="34"/>
      <c r="GB137" s="34"/>
      <c r="GC137" s="34"/>
      <c r="GD137" s="34"/>
      <c r="GE137" s="58"/>
      <c r="GF137" s="58"/>
      <c r="GG137" s="58"/>
      <c r="GH137" s="58"/>
      <c r="GI137" s="58"/>
      <c r="GJ137" s="58"/>
      <c r="GK137" s="58"/>
      <c r="GL137" s="58"/>
      <c r="GM137" s="58"/>
      <c r="GN137" s="58"/>
    </row>
    <row r="138" spans="1:196" s="3" customFormat="1" ht="27" customHeight="1" x14ac:dyDescent="0.3">
      <c r="A138" s="202"/>
      <c r="B138" s="485"/>
      <c r="C138" s="204" t="s">
        <v>205</v>
      </c>
      <c r="D138" s="204" t="s">
        <v>85</v>
      </c>
      <c r="E138" s="367" t="s">
        <v>206</v>
      </c>
      <c r="F138" s="311">
        <v>40</v>
      </c>
      <c r="G138" s="218">
        <v>16</v>
      </c>
      <c r="H138" s="312"/>
      <c r="I138" s="442">
        <f t="shared" si="187"/>
        <v>0</v>
      </c>
      <c r="J138" s="436">
        <f t="shared" si="197"/>
        <v>-16</v>
      </c>
      <c r="K138" s="434"/>
      <c r="L138" s="234"/>
      <c r="M138" s="207"/>
      <c r="N138" s="207"/>
      <c r="O138" s="312"/>
      <c r="P138" s="207">
        <f t="shared" si="188"/>
        <v>0</v>
      </c>
      <c r="Q138" s="208"/>
      <c r="R138" s="234">
        <f t="shared" ref="R138" si="216">SUM(F138,L138)</f>
        <v>40</v>
      </c>
      <c r="S138" s="248">
        <f t="shared" ref="S138" si="217">SUM(F138,M138)</f>
        <v>40</v>
      </c>
      <c r="T138" s="207">
        <f t="shared" ref="T138" si="218">SUM(G138,N138)</f>
        <v>16</v>
      </c>
      <c r="U138" s="249">
        <f t="shared" ref="U138" si="219">SUM(H138,O138)</f>
        <v>0</v>
      </c>
      <c r="V138" s="207">
        <f t="shared" si="189"/>
        <v>-16</v>
      </c>
      <c r="W138" s="208">
        <f t="shared" ref="W138" si="220">U138/T138</f>
        <v>0</v>
      </c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N138" s="38"/>
      <c r="AO138" s="38"/>
      <c r="AP138" s="38"/>
      <c r="AQ138" s="38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  <c r="BF138" s="34"/>
      <c r="BG138" s="34"/>
      <c r="BH138" s="34"/>
      <c r="BI138" s="34"/>
      <c r="BJ138" s="34"/>
      <c r="BK138" s="34"/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  <c r="CA138" s="34"/>
      <c r="CB138" s="34"/>
      <c r="CC138" s="34"/>
      <c r="CD138" s="34"/>
      <c r="CE138" s="34"/>
      <c r="CF138" s="34"/>
      <c r="CG138" s="34"/>
      <c r="CH138" s="34"/>
      <c r="CI138" s="34"/>
      <c r="CJ138" s="34"/>
      <c r="CK138" s="34"/>
      <c r="CL138" s="34"/>
      <c r="CM138" s="34"/>
      <c r="CN138" s="34"/>
      <c r="CO138" s="34"/>
      <c r="CP138" s="34"/>
      <c r="CQ138" s="34"/>
      <c r="CR138" s="34"/>
      <c r="CS138" s="34"/>
      <c r="CT138" s="34"/>
      <c r="CU138" s="34"/>
      <c r="CV138" s="34"/>
      <c r="CW138" s="34"/>
      <c r="CX138" s="34"/>
      <c r="CY138" s="34"/>
      <c r="CZ138" s="34"/>
      <c r="DA138" s="34"/>
      <c r="DB138" s="34"/>
      <c r="DC138" s="34"/>
      <c r="DD138" s="34"/>
      <c r="DE138" s="34"/>
      <c r="DF138" s="34"/>
      <c r="DG138" s="34"/>
      <c r="DH138" s="34"/>
      <c r="DI138" s="34"/>
      <c r="DJ138" s="34"/>
      <c r="DK138" s="34"/>
      <c r="DL138" s="34"/>
      <c r="DM138" s="34"/>
      <c r="DN138" s="34"/>
      <c r="DO138" s="34"/>
      <c r="DP138" s="34"/>
      <c r="DQ138" s="34"/>
      <c r="DR138" s="34"/>
      <c r="DS138" s="34"/>
      <c r="DT138" s="34"/>
      <c r="DU138" s="34"/>
      <c r="DV138" s="34"/>
      <c r="DW138" s="34"/>
      <c r="DX138" s="34"/>
      <c r="DY138" s="34"/>
      <c r="DZ138" s="34"/>
      <c r="EA138" s="34"/>
      <c r="EB138" s="34"/>
      <c r="EC138" s="34"/>
      <c r="ED138" s="34"/>
      <c r="EE138" s="34"/>
      <c r="EF138" s="34"/>
      <c r="EG138" s="34"/>
      <c r="EH138" s="34"/>
      <c r="EI138" s="34"/>
      <c r="EJ138" s="34"/>
      <c r="EK138" s="34"/>
      <c r="EL138" s="34"/>
      <c r="EM138" s="34"/>
      <c r="EN138" s="34"/>
      <c r="EO138" s="34"/>
      <c r="EP138" s="34"/>
      <c r="EQ138" s="34"/>
      <c r="ER138" s="34"/>
      <c r="ES138" s="34"/>
      <c r="ET138" s="34"/>
      <c r="EU138" s="34"/>
      <c r="EV138" s="34"/>
      <c r="EW138" s="34"/>
      <c r="EX138" s="34"/>
      <c r="EY138" s="34"/>
      <c r="EZ138" s="34"/>
      <c r="FA138" s="34"/>
      <c r="FB138" s="34"/>
      <c r="FC138" s="34"/>
      <c r="FD138" s="34"/>
      <c r="FE138" s="34"/>
      <c r="FF138" s="34"/>
      <c r="FG138" s="34"/>
      <c r="FH138" s="34"/>
      <c r="FI138" s="34"/>
      <c r="FJ138" s="34"/>
      <c r="FK138" s="34"/>
      <c r="FL138" s="34"/>
      <c r="FM138" s="34"/>
      <c r="FN138" s="34"/>
      <c r="FO138" s="34"/>
      <c r="FP138" s="34"/>
      <c r="FQ138" s="34"/>
      <c r="FR138" s="34"/>
      <c r="FS138" s="34"/>
      <c r="FT138" s="34"/>
      <c r="FU138" s="34"/>
      <c r="FV138" s="34"/>
      <c r="FW138" s="34"/>
      <c r="FX138" s="34"/>
      <c r="FY138" s="34"/>
      <c r="FZ138" s="34"/>
      <c r="GA138" s="34"/>
      <c r="GB138" s="34"/>
      <c r="GC138" s="34"/>
      <c r="GD138" s="34"/>
      <c r="GE138" s="34"/>
      <c r="GF138" s="34"/>
      <c r="GG138" s="34"/>
      <c r="GH138" s="34"/>
      <c r="GI138" s="34"/>
      <c r="GJ138" s="34"/>
      <c r="GK138" s="34"/>
      <c r="GL138" s="34"/>
      <c r="GM138" s="34"/>
      <c r="GN138" s="34"/>
    </row>
    <row r="139" spans="1:196" s="3" customFormat="1" ht="37.200000000000003" customHeight="1" x14ac:dyDescent="0.3">
      <c r="A139" s="202"/>
      <c r="B139" s="432"/>
      <c r="C139" s="204" t="s">
        <v>212</v>
      </c>
      <c r="D139" s="204" t="s">
        <v>89</v>
      </c>
      <c r="E139" s="367" t="s">
        <v>213</v>
      </c>
      <c r="F139" s="311"/>
      <c r="G139" s="218"/>
      <c r="H139" s="312"/>
      <c r="I139" s="442">
        <f t="shared" si="103"/>
        <v>0</v>
      </c>
      <c r="J139" s="436">
        <f t="shared" si="104"/>
        <v>0</v>
      </c>
      <c r="K139" s="434"/>
      <c r="L139" s="234">
        <v>757.1</v>
      </c>
      <c r="M139" s="207">
        <v>757.1</v>
      </c>
      <c r="N139" s="207">
        <v>669.4</v>
      </c>
      <c r="O139" s="312">
        <v>373.3</v>
      </c>
      <c r="P139" s="207">
        <f t="shared" si="105"/>
        <v>-296.09999999999997</v>
      </c>
      <c r="Q139" s="208">
        <f t="shared" ref="Q139" si="221">O139/N139</f>
        <v>0.55766357932476851</v>
      </c>
      <c r="R139" s="234">
        <f t="shared" si="106"/>
        <v>757.1</v>
      </c>
      <c r="S139" s="248">
        <f t="shared" si="107"/>
        <v>757.1</v>
      </c>
      <c r="T139" s="207">
        <f t="shared" si="108"/>
        <v>669.4</v>
      </c>
      <c r="U139" s="249">
        <f t="shared" si="109"/>
        <v>373.3</v>
      </c>
      <c r="V139" s="207">
        <f t="shared" si="110"/>
        <v>-296.09999999999997</v>
      </c>
      <c r="W139" s="208">
        <f t="shared" si="111"/>
        <v>0.55766357932476851</v>
      </c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  <c r="BF139" s="34"/>
      <c r="BG139" s="34"/>
      <c r="BH139" s="34"/>
      <c r="BI139" s="34"/>
      <c r="BJ139" s="34"/>
      <c r="BK139" s="34"/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  <c r="CA139" s="34"/>
      <c r="CB139" s="34"/>
      <c r="CC139" s="34"/>
      <c r="CD139" s="34"/>
      <c r="CE139" s="34"/>
      <c r="CF139" s="34"/>
      <c r="CG139" s="34"/>
      <c r="CH139" s="34"/>
      <c r="CI139" s="34"/>
      <c r="CJ139" s="34"/>
      <c r="CK139" s="34"/>
      <c r="CL139" s="34"/>
      <c r="CM139" s="34"/>
      <c r="CN139" s="34"/>
      <c r="CO139" s="34"/>
      <c r="CP139" s="34"/>
      <c r="CQ139" s="34"/>
      <c r="CR139" s="34"/>
      <c r="CS139" s="34"/>
      <c r="CT139" s="34"/>
      <c r="CU139" s="34"/>
      <c r="CV139" s="34"/>
      <c r="CW139" s="34"/>
      <c r="CX139" s="34"/>
      <c r="CY139" s="34"/>
      <c r="CZ139" s="34"/>
      <c r="DA139" s="34"/>
      <c r="DB139" s="34"/>
      <c r="DC139" s="34"/>
      <c r="DD139" s="34"/>
      <c r="DE139" s="34"/>
      <c r="DF139" s="34"/>
      <c r="DG139" s="34"/>
      <c r="DH139" s="34"/>
      <c r="DI139" s="34"/>
      <c r="DJ139" s="34"/>
      <c r="DK139" s="34"/>
      <c r="DL139" s="34"/>
      <c r="DM139" s="34"/>
      <c r="DN139" s="34"/>
      <c r="DO139" s="34"/>
      <c r="DP139" s="34"/>
      <c r="DQ139" s="34"/>
      <c r="DR139" s="34"/>
      <c r="DS139" s="34"/>
      <c r="DT139" s="34"/>
      <c r="DU139" s="34"/>
      <c r="DV139" s="34"/>
      <c r="DW139" s="34"/>
      <c r="DX139" s="34"/>
      <c r="DY139" s="34"/>
      <c r="DZ139" s="34"/>
      <c r="EA139" s="34"/>
      <c r="EB139" s="34"/>
      <c r="EC139" s="34"/>
      <c r="ED139" s="34"/>
      <c r="EE139" s="34"/>
      <c r="EF139" s="34"/>
      <c r="EG139" s="34"/>
      <c r="EH139" s="34"/>
      <c r="EI139" s="34"/>
      <c r="EJ139" s="34"/>
      <c r="EK139" s="34"/>
      <c r="EL139" s="34"/>
      <c r="EM139" s="34"/>
      <c r="EN139" s="34"/>
      <c r="EO139" s="34"/>
      <c r="EP139" s="34"/>
      <c r="EQ139" s="34"/>
      <c r="ER139" s="34"/>
      <c r="ES139" s="34"/>
      <c r="ET139" s="34"/>
      <c r="EU139" s="34"/>
      <c r="EV139" s="34"/>
      <c r="EW139" s="34"/>
      <c r="EX139" s="34"/>
      <c r="EY139" s="34"/>
      <c r="EZ139" s="34"/>
      <c r="FA139" s="34"/>
      <c r="FB139" s="34"/>
      <c r="FC139" s="34"/>
      <c r="FD139" s="34"/>
      <c r="FE139" s="34"/>
      <c r="FF139" s="34"/>
      <c r="FG139" s="34"/>
      <c r="FH139" s="34"/>
      <c r="FI139" s="34"/>
      <c r="FJ139" s="34"/>
      <c r="FK139" s="34"/>
      <c r="FL139" s="34"/>
      <c r="FM139" s="34"/>
      <c r="FN139" s="34"/>
      <c r="FO139" s="34"/>
      <c r="FP139" s="34"/>
      <c r="FQ139" s="34"/>
      <c r="FR139" s="34"/>
      <c r="FS139" s="34"/>
      <c r="FT139" s="34"/>
      <c r="FU139" s="34"/>
      <c r="FV139" s="34"/>
      <c r="FW139" s="34"/>
      <c r="FX139" s="34"/>
      <c r="FY139" s="34"/>
      <c r="FZ139" s="34"/>
      <c r="GA139" s="34"/>
      <c r="GB139" s="34"/>
      <c r="GC139" s="34"/>
      <c r="GD139" s="34"/>
      <c r="GE139" s="34"/>
      <c r="GF139" s="34"/>
      <c r="GG139" s="34"/>
      <c r="GH139" s="34"/>
      <c r="GI139" s="34"/>
      <c r="GJ139" s="34"/>
      <c r="GK139" s="34"/>
      <c r="GL139" s="34"/>
      <c r="GM139" s="34"/>
      <c r="GN139" s="34"/>
    </row>
    <row r="140" spans="1:196" s="3" customFormat="1" ht="24.75" customHeight="1" x14ac:dyDescent="0.3">
      <c r="A140" s="202"/>
      <c r="B140" s="432"/>
      <c r="C140" s="204" t="s">
        <v>90</v>
      </c>
      <c r="D140" s="204" t="s">
        <v>51</v>
      </c>
      <c r="E140" s="367" t="s">
        <v>170</v>
      </c>
      <c r="F140" s="316">
        <v>18.7</v>
      </c>
      <c r="G140" s="218">
        <v>18.7</v>
      </c>
      <c r="H140" s="312">
        <v>17.3</v>
      </c>
      <c r="I140" s="442">
        <f t="shared" si="103"/>
        <v>3.4573288677168035E-5</v>
      </c>
      <c r="J140" s="436">
        <f t="shared" si="104"/>
        <v>-1.3999999999999986</v>
      </c>
      <c r="K140" s="434">
        <f t="shared" ref="K140" si="222">H140/G140</f>
        <v>0.92513368983957223</v>
      </c>
      <c r="L140" s="234"/>
      <c r="M140" s="207"/>
      <c r="N140" s="207"/>
      <c r="O140" s="312"/>
      <c r="P140" s="207">
        <f t="shared" si="105"/>
        <v>0</v>
      </c>
      <c r="Q140" s="208"/>
      <c r="R140" s="234">
        <f t="shared" si="106"/>
        <v>18.7</v>
      </c>
      <c r="S140" s="248">
        <f t="shared" si="107"/>
        <v>18.7</v>
      </c>
      <c r="T140" s="207">
        <f t="shared" si="108"/>
        <v>18.7</v>
      </c>
      <c r="U140" s="249">
        <f t="shared" si="109"/>
        <v>17.3</v>
      </c>
      <c r="V140" s="207">
        <f t="shared" si="110"/>
        <v>-1.3999999999999986</v>
      </c>
      <c r="W140" s="208">
        <f t="shared" si="111"/>
        <v>0.92513368983957223</v>
      </c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N140" s="38"/>
      <c r="AO140" s="38"/>
      <c r="AP140" s="38"/>
      <c r="AQ140" s="38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  <c r="BF140" s="34"/>
      <c r="BG140" s="34"/>
      <c r="BH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  <c r="CA140" s="34"/>
      <c r="CB140" s="34"/>
      <c r="CC140" s="34"/>
      <c r="CD140" s="34"/>
      <c r="CE140" s="34"/>
      <c r="CF140" s="34"/>
      <c r="CG140" s="34"/>
      <c r="CH140" s="34"/>
      <c r="CI140" s="34"/>
      <c r="CJ140" s="34"/>
      <c r="CK140" s="34"/>
      <c r="CL140" s="34"/>
      <c r="CM140" s="34"/>
      <c r="CN140" s="34"/>
      <c r="CO140" s="34"/>
      <c r="CP140" s="34"/>
      <c r="CQ140" s="34"/>
      <c r="CR140" s="34"/>
      <c r="CS140" s="34"/>
      <c r="CT140" s="34"/>
      <c r="CU140" s="34"/>
      <c r="CV140" s="34"/>
      <c r="CW140" s="34"/>
      <c r="CX140" s="34"/>
      <c r="CY140" s="34"/>
      <c r="CZ140" s="34"/>
      <c r="DA140" s="34"/>
      <c r="DB140" s="34"/>
      <c r="DC140" s="34"/>
      <c r="DD140" s="34"/>
      <c r="DE140" s="34"/>
      <c r="DF140" s="34"/>
      <c r="DG140" s="34"/>
      <c r="DH140" s="34"/>
      <c r="DI140" s="34"/>
      <c r="DJ140" s="34"/>
      <c r="DK140" s="34"/>
      <c r="DL140" s="34"/>
      <c r="DM140" s="34"/>
      <c r="DN140" s="34"/>
      <c r="DO140" s="34"/>
      <c r="DP140" s="34"/>
      <c r="DQ140" s="34"/>
      <c r="DR140" s="34"/>
      <c r="DS140" s="34"/>
      <c r="DT140" s="34"/>
      <c r="DU140" s="34"/>
      <c r="DV140" s="34"/>
      <c r="DW140" s="34"/>
      <c r="DX140" s="34"/>
      <c r="DY140" s="34"/>
      <c r="DZ140" s="34"/>
      <c r="EA140" s="34"/>
      <c r="EB140" s="34"/>
      <c r="EC140" s="34"/>
      <c r="ED140" s="34"/>
      <c r="EE140" s="34"/>
      <c r="EF140" s="34"/>
      <c r="EG140" s="34"/>
      <c r="EH140" s="34"/>
      <c r="EI140" s="34"/>
      <c r="EJ140" s="34"/>
      <c r="EK140" s="34"/>
      <c r="EL140" s="34"/>
      <c r="EM140" s="34"/>
      <c r="EN140" s="34"/>
      <c r="EO140" s="34"/>
      <c r="EP140" s="34"/>
      <c r="EQ140" s="34"/>
      <c r="ER140" s="34"/>
      <c r="ES140" s="34"/>
      <c r="ET140" s="34"/>
      <c r="EU140" s="34"/>
      <c r="EV140" s="34"/>
      <c r="EW140" s="34"/>
      <c r="EX140" s="34"/>
      <c r="EY140" s="34"/>
      <c r="EZ140" s="34"/>
      <c r="FA140" s="34"/>
      <c r="FB140" s="34"/>
      <c r="FC140" s="34"/>
      <c r="FD140" s="34"/>
      <c r="FE140" s="34"/>
      <c r="FF140" s="34"/>
      <c r="FG140" s="34"/>
      <c r="FH140" s="34"/>
      <c r="FI140" s="34"/>
      <c r="FJ140" s="34"/>
      <c r="FK140" s="34"/>
      <c r="FL140" s="34"/>
      <c r="FM140" s="34"/>
      <c r="FN140" s="34"/>
      <c r="FO140" s="34"/>
      <c r="FP140" s="34"/>
      <c r="FQ140" s="34"/>
      <c r="FR140" s="34"/>
      <c r="FS140" s="34"/>
      <c r="FT140" s="34"/>
      <c r="FU140" s="34"/>
      <c r="FV140" s="34"/>
      <c r="FW140" s="34"/>
      <c r="FX140" s="34"/>
      <c r="FY140" s="34"/>
      <c r="FZ140" s="34"/>
      <c r="GA140" s="34"/>
      <c r="GB140" s="34"/>
      <c r="GC140" s="34"/>
      <c r="GD140" s="34"/>
      <c r="GE140" s="34"/>
      <c r="GF140" s="34"/>
      <c r="GG140" s="34"/>
      <c r="GH140" s="34"/>
      <c r="GI140" s="34"/>
      <c r="GJ140" s="34"/>
      <c r="GK140" s="34"/>
      <c r="GL140" s="34"/>
      <c r="GM140" s="34"/>
      <c r="GN140" s="34"/>
    </row>
    <row r="141" spans="1:196" ht="24.75" customHeight="1" x14ac:dyDescent="0.3">
      <c r="A141" s="202"/>
      <c r="B141" s="360" t="s">
        <v>19</v>
      </c>
      <c r="C141" s="204" t="s">
        <v>283</v>
      </c>
      <c r="D141" s="361" t="s">
        <v>87</v>
      </c>
      <c r="E141" s="393" t="s">
        <v>284</v>
      </c>
      <c r="F141" s="301">
        <v>1923.3</v>
      </c>
      <c r="G141" s="205">
        <v>798.3</v>
      </c>
      <c r="H141" s="282"/>
      <c r="I141" s="435">
        <f t="shared" si="103"/>
        <v>0</v>
      </c>
      <c r="J141" s="436">
        <f t="shared" si="104"/>
        <v>-798.3</v>
      </c>
      <c r="K141" s="434">
        <f t="shared" si="102"/>
        <v>0</v>
      </c>
      <c r="L141" s="234"/>
      <c r="M141" s="207"/>
      <c r="N141" s="207"/>
      <c r="O141" s="282"/>
      <c r="P141" s="207">
        <f t="shared" si="105"/>
        <v>0</v>
      </c>
      <c r="Q141" s="208"/>
      <c r="R141" s="234">
        <f t="shared" si="106"/>
        <v>1923.3</v>
      </c>
      <c r="S141" s="248">
        <f t="shared" si="107"/>
        <v>1923.3</v>
      </c>
      <c r="T141" s="207">
        <f t="shared" si="108"/>
        <v>798.3</v>
      </c>
      <c r="U141" s="249">
        <f t="shared" si="109"/>
        <v>0</v>
      </c>
      <c r="V141" s="207">
        <f t="shared" si="110"/>
        <v>-798.3</v>
      </c>
      <c r="W141" s="208">
        <f t="shared" si="111"/>
        <v>0</v>
      </c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</row>
    <row r="142" spans="1:196" s="3" customFormat="1" ht="23.25" customHeight="1" x14ac:dyDescent="0.3">
      <c r="A142" s="197">
        <v>12</v>
      </c>
      <c r="B142" s="395" t="s">
        <v>20</v>
      </c>
      <c r="C142" s="227" t="s">
        <v>88</v>
      </c>
      <c r="D142" s="425" t="s">
        <v>52</v>
      </c>
      <c r="E142" s="411" t="s">
        <v>214</v>
      </c>
      <c r="F142" s="340">
        <v>87438.8</v>
      </c>
      <c r="G142" s="228">
        <v>65579.399999999994</v>
      </c>
      <c r="H142" s="292">
        <v>65579.399999999994</v>
      </c>
      <c r="I142" s="334">
        <f t="shared" si="103"/>
        <v>0.13105754494077879</v>
      </c>
      <c r="J142" s="335">
        <f t="shared" si="104"/>
        <v>0</v>
      </c>
      <c r="K142" s="273">
        <f t="shared" si="102"/>
        <v>1</v>
      </c>
      <c r="L142" s="233"/>
      <c r="M142" s="199"/>
      <c r="N142" s="199"/>
      <c r="O142" s="292"/>
      <c r="P142" s="199">
        <f t="shared" si="105"/>
        <v>0</v>
      </c>
      <c r="Q142" s="201"/>
      <c r="R142" s="233">
        <f t="shared" si="106"/>
        <v>87438.8</v>
      </c>
      <c r="S142" s="247">
        <f t="shared" si="107"/>
        <v>87438.8</v>
      </c>
      <c r="T142" s="199">
        <f t="shared" si="108"/>
        <v>65579.399999999994</v>
      </c>
      <c r="U142" s="244">
        <f t="shared" si="109"/>
        <v>65579.399999999994</v>
      </c>
      <c r="V142" s="199">
        <f t="shared" si="110"/>
        <v>0</v>
      </c>
      <c r="W142" s="273">
        <f t="shared" si="111"/>
        <v>1</v>
      </c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N142" s="38"/>
      <c r="AO142" s="38"/>
      <c r="AP142" s="38"/>
      <c r="AQ142" s="38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  <c r="CA142" s="34"/>
      <c r="CB142" s="34"/>
      <c r="CC142" s="34"/>
      <c r="CD142" s="34"/>
      <c r="CE142" s="34"/>
      <c r="CF142" s="34"/>
      <c r="CG142" s="34"/>
      <c r="CH142" s="34"/>
      <c r="CI142" s="34"/>
      <c r="CJ142" s="34"/>
      <c r="CK142" s="34"/>
      <c r="CL142" s="34"/>
      <c r="CM142" s="34"/>
      <c r="CN142" s="34"/>
      <c r="CO142" s="34"/>
      <c r="CP142" s="34"/>
      <c r="CQ142" s="34"/>
      <c r="CR142" s="34"/>
      <c r="CS142" s="34"/>
      <c r="CT142" s="34"/>
      <c r="CU142" s="34"/>
      <c r="CV142" s="34"/>
      <c r="CW142" s="34"/>
      <c r="CX142" s="34"/>
      <c r="CY142" s="34"/>
      <c r="CZ142" s="34"/>
      <c r="DA142" s="34"/>
      <c r="DB142" s="34"/>
      <c r="DC142" s="34"/>
      <c r="DD142" s="34"/>
      <c r="DE142" s="34"/>
      <c r="DF142" s="34"/>
      <c r="DG142" s="34"/>
      <c r="DH142" s="34"/>
      <c r="DI142" s="34"/>
      <c r="DJ142" s="34"/>
      <c r="DK142" s="34"/>
      <c r="DL142" s="34"/>
      <c r="DM142" s="34"/>
      <c r="DN142" s="34"/>
      <c r="DO142" s="34"/>
      <c r="DP142" s="34"/>
      <c r="DQ142" s="34"/>
      <c r="DR142" s="34"/>
      <c r="DS142" s="34"/>
      <c r="DT142" s="34"/>
      <c r="DU142" s="34"/>
      <c r="DV142" s="34"/>
      <c r="DW142" s="34"/>
      <c r="DX142" s="34"/>
      <c r="DY142" s="34"/>
      <c r="DZ142" s="34"/>
      <c r="EA142" s="34"/>
      <c r="EB142" s="34"/>
      <c r="EC142" s="34"/>
      <c r="ED142" s="34"/>
      <c r="EE142" s="34"/>
      <c r="EF142" s="34"/>
      <c r="EG142" s="34"/>
      <c r="EH142" s="34"/>
      <c r="EI142" s="34"/>
      <c r="EJ142" s="34"/>
      <c r="EK142" s="34"/>
      <c r="EL142" s="34"/>
      <c r="EM142" s="34"/>
      <c r="EN142" s="34"/>
      <c r="EO142" s="34"/>
      <c r="EP142" s="34"/>
      <c r="EQ142" s="34"/>
      <c r="ER142" s="34"/>
      <c r="ES142" s="34"/>
      <c r="ET142" s="34"/>
      <c r="EU142" s="34"/>
      <c r="EV142" s="34"/>
      <c r="EW142" s="34"/>
      <c r="EX142" s="34"/>
      <c r="EY142" s="34"/>
      <c r="EZ142" s="34"/>
      <c r="FA142" s="34"/>
      <c r="FB142" s="34"/>
      <c r="FC142" s="34"/>
      <c r="FD142" s="34"/>
      <c r="FE142" s="34"/>
      <c r="FF142" s="34"/>
      <c r="FG142" s="34"/>
      <c r="FH142" s="34"/>
      <c r="FI142" s="34"/>
      <c r="FJ142" s="34"/>
      <c r="FK142" s="34"/>
      <c r="FL142" s="34"/>
      <c r="FM142" s="34"/>
      <c r="FN142" s="34"/>
      <c r="FO142" s="34"/>
      <c r="FP142" s="34"/>
      <c r="FQ142" s="34"/>
      <c r="FR142" s="34"/>
      <c r="FS142" s="34"/>
      <c r="FT142" s="34"/>
      <c r="FU142" s="34"/>
      <c r="FV142" s="34"/>
      <c r="FW142" s="34"/>
      <c r="FX142" s="34"/>
      <c r="FY142" s="34"/>
      <c r="FZ142" s="34"/>
      <c r="GA142" s="34"/>
      <c r="GB142" s="34"/>
      <c r="GC142" s="34"/>
      <c r="GD142" s="34"/>
      <c r="GE142" s="34"/>
      <c r="GF142" s="34"/>
      <c r="GG142" s="34"/>
      <c r="GH142" s="34"/>
      <c r="GI142" s="34"/>
      <c r="GJ142" s="34"/>
      <c r="GK142" s="34"/>
      <c r="GL142" s="34"/>
      <c r="GM142" s="34"/>
      <c r="GN142" s="34"/>
    </row>
    <row r="143" spans="1:196" s="3" customFormat="1" ht="23.25" customHeight="1" x14ac:dyDescent="0.3">
      <c r="A143" s="197">
        <v>13</v>
      </c>
      <c r="B143" s="395" t="s">
        <v>20</v>
      </c>
      <c r="C143" s="227" t="s">
        <v>171</v>
      </c>
      <c r="D143" s="425" t="s">
        <v>52</v>
      </c>
      <c r="E143" s="411" t="s">
        <v>172</v>
      </c>
      <c r="F143" s="340">
        <v>2470.5</v>
      </c>
      <c r="G143" s="228">
        <v>2470.5</v>
      </c>
      <c r="H143" s="292">
        <v>2200</v>
      </c>
      <c r="I143" s="334">
        <f t="shared" si="103"/>
        <v>4.39660318437975E-3</v>
      </c>
      <c r="J143" s="335">
        <f t="shared" ref="J143:J145" si="223">H143-G143</f>
        <v>-270.5</v>
      </c>
      <c r="K143" s="273">
        <f t="shared" si="102"/>
        <v>0.89050799433313099</v>
      </c>
      <c r="L143" s="233">
        <v>9248.2999999999993</v>
      </c>
      <c r="M143" s="199">
        <v>9248.2999999999993</v>
      </c>
      <c r="N143" s="199">
        <v>9248.2999999999993</v>
      </c>
      <c r="O143" s="244">
        <v>6948.3</v>
      </c>
      <c r="P143" s="199">
        <f t="shared" si="105"/>
        <v>-2299.9999999999991</v>
      </c>
      <c r="Q143" s="201">
        <f t="shared" ref="Q143" si="224">O143/N143</f>
        <v>0.7513056453618504</v>
      </c>
      <c r="R143" s="233">
        <f t="shared" si="106"/>
        <v>11718.8</v>
      </c>
      <c r="S143" s="247">
        <f t="shared" si="107"/>
        <v>11718.8</v>
      </c>
      <c r="T143" s="199">
        <f t="shared" si="108"/>
        <v>11718.8</v>
      </c>
      <c r="U143" s="244">
        <f t="shared" si="109"/>
        <v>9148.2999999999993</v>
      </c>
      <c r="V143" s="199">
        <f t="shared" si="110"/>
        <v>-2570.5</v>
      </c>
      <c r="W143" s="273">
        <f t="shared" si="111"/>
        <v>0.78065160255316246</v>
      </c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  <c r="CA143" s="34"/>
      <c r="CB143" s="34"/>
      <c r="CC143" s="34"/>
      <c r="CD143" s="34"/>
      <c r="CE143" s="34"/>
      <c r="CF143" s="34"/>
      <c r="CG143" s="34"/>
      <c r="CH143" s="34"/>
      <c r="CI143" s="34"/>
      <c r="CJ143" s="34"/>
      <c r="CK143" s="34"/>
      <c r="CL143" s="34"/>
      <c r="CM143" s="34"/>
      <c r="CN143" s="34"/>
      <c r="CO143" s="34"/>
      <c r="CP143" s="34"/>
      <c r="CQ143" s="34"/>
      <c r="CR143" s="34"/>
      <c r="CS143" s="34"/>
      <c r="CT143" s="34"/>
      <c r="CU143" s="34"/>
      <c r="CV143" s="34"/>
      <c r="CW143" s="34"/>
      <c r="CX143" s="34"/>
      <c r="CY143" s="34"/>
      <c r="CZ143" s="34"/>
      <c r="DA143" s="34"/>
      <c r="DB143" s="34"/>
      <c r="DC143" s="34"/>
      <c r="DD143" s="34"/>
      <c r="DE143" s="34"/>
      <c r="DF143" s="34"/>
      <c r="DG143" s="34"/>
      <c r="DH143" s="34"/>
      <c r="DI143" s="34"/>
      <c r="DJ143" s="34"/>
      <c r="DK143" s="34"/>
      <c r="DL143" s="34"/>
      <c r="DM143" s="34"/>
      <c r="DN143" s="34"/>
      <c r="DO143" s="34"/>
      <c r="DP143" s="34"/>
      <c r="DQ143" s="34"/>
      <c r="DR143" s="34"/>
      <c r="DS143" s="34"/>
      <c r="DT143" s="34"/>
      <c r="DU143" s="34"/>
      <c r="DV143" s="34"/>
      <c r="DW143" s="34"/>
      <c r="DX143" s="34"/>
      <c r="DY143" s="34"/>
      <c r="DZ143" s="34"/>
      <c r="EA143" s="34"/>
      <c r="EB143" s="34"/>
      <c r="EC143" s="34"/>
      <c r="ED143" s="34"/>
      <c r="EE143" s="34"/>
      <c r="EF143" s="34"/>
      <c r="EG143" s="34"/>
      <c r="EH143" s="34"/>
      <c r="EI143" s="34"/>
      <c r="EJ143" s="34"/>
      <c r="EK143" s="34"/>
      <c r="EL143" s="34"/>
      <c r="EM143" s="34"/>
      <c r="EN143" s="34"/>
      <c r="EO143" s="34"/>
      <c r="EP143" s="34"/>
      <c r="EQ143" s="34"/>
      <c r="ER143" s="34"/>
      <c r="ES143" s="34"/>
      <c r="ET143" s="34"/>
      <c r="EU143" s="34"/>
      <c r="EV143" s="34"/>
      <c r="EW143" s="34"/>
      <c r="EX143" s="34"/>
      <c r="EY143" s="34"/>
      <c r="EZ143" s="34"/>
      <c r="FA143" s="34"/>
      <c r="FB143" s="34"/>
      <c r="FC143" s="34"/>
      <c r="FD143" s="34"/>
      <c r="FE143" s="34"/>
      <c r="FF143" s="34"/>
      <c r="FG143" s="34"/>
      <c r="FH143" s="34"/>
      <c r="FI143" s="34"/>
      <c r="FJ143" s="34"/>
      <c r="FK143" s="34"/>
      <c r="FL143" s="34"/>
      <c r="FM143" s="34"/>
      <c r="FN143" s="34"/>
      <c r="FO143" s="34"/>
      <c r="FP143" s="34"/>
      <c r="FQ143" s="34"/>
      <c r="FR143" s="34"/>
      <c r="FS143" s="34"/>
      <c r="FT143" s="34"/>
      <c r="FU143" s="34"/>
      <c r="FV143" s="34"/>
      <c r="FW143" s="34"/>
      <c r="FX143" s="34"/>
      <c r="FY143" s="34"/>
      <c r="FZ143" s="34"/>
      <c r="GA143" s="34"/>
      <c r="GB143" s="34"/>
      <c r="GC143" s="34"/>
      <c r="GD143" s="34"/>
      <c r="GE143" s="34"/>
      <c r="GF143" s="34"/>
      <c r="GG143" s="34"/>
      <c r="GH143" s="34"/>
      <c r="GI143" s="34"/>
      <c r="GJ143" s="34"/>
      <c r="GK143" s="34"/>
      <c r="GL143" s="34"/>
      <c r="GM143" s="34"/>
      <c r="GN143" s="34"/>
    </row>
    <row r="144" spans="1:196" s="147" customFormat="1" ht="98.4" customHeight="1" x14ac:dyDescent="0.35">
      <c r="A144" s="426"/>
      <c r="B144" s="427"/>
      <c r="C144" s="427"/>
      <c r="D144" s="427"/>
      <c r="E144" s="428" t="s">
        <v>287</v>
      </c>
      <c r="F144" s="515">
        <v>200</v>
      </c>
      <c r="G144" s="516">
        <v>200</v>
      </c>
      <c r="H144" s="284">
        <v>200</v>
      </c>
      <c r="I144" s="341">
        <f t="shared" si="103"/>
        <v>3.9969119857997726E-4</v>
      </c>
      <c r="J144" s="275">
        <f t="shared" si="223"/>
        <v>0</v>
      </c>
      <c r="K144" s="276">
        <f t="shared" si="102"/>
        <v>1</v>
      </c>
      <c r="L144" s="274"/>
      <c r="M144" s="275"/>
      <c r="N144" s="275"/>
      <c r="O144" s="284"/>
      <c r="P144" s="293">
        <f t="shared" si="105"/>
        <v>0</v>
      </c>
      <c r="Q144" s="276"/>
      <c r="R144" s="274">
        <f t="shared" si="106"/>
        <v>200</v>
      </c>
      <c r="S144" s="275">
        <f t="shared" si="107"/>
        <v>200</v>
      </c>
      <c r="T144" s="275">
        <f t="shared" si="108"/>
        <v>200</v>
      </c>
      <c r="U144" s="252">
        <f t="shared" si="109"/>
        <v>200</v>
      </c>
      <c r="V144" s="275">
        <f t="shared" si="110"/>
        <v>0</v>
      </c>
      <c r="W144" s="276">
        <f>U144/T144</f>
        <v>1</v>
      </c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5"/>
      <c r="AI144" s="145"/>
      <c r="AJ144" s="145"/>
      <c r="AK144" s="145"/>
      <c r="AL144" s="145"/>
      <c r="AM144" s="145"/>
      <c r="AN144" s="145"/>
      <c r="AO144" s="145"/>
      <c r="AP144" s="145"/>
      <c r="AQ144" s="145"/>
      <c r="AR144" s="146"/>
      <c r="AS144" s="146"/>
      <c r="AT144" s="146"/>
      <c r="AU144" s="146"/>
      <c r="AV144" s="146"/>
      <c r="AW144" s="146"/>
      <c r="AX144" s="146"/>
      <c r="AY144" s="146"/>
      <c r="AZ144" s="146"/>
      <c r="BA144" s="146"/>
      <c r="BB144" s="146"/>
      <c r="BC144" s="146"/>
      <c r="BD144" s="146"/>
      <c r="BE144" s="146"/>
      <c r="BF144" s="146"/>
      <c r="BG144" s="146"/>
      <c r="BH144" s="146"/>
      <c r="BI144" s="146"/>
      <c r="BJ144" s="146"/>
      <c r="BK144" s="146"/>
      <c r="BL144" s="146"/>
      <c r="BM144" s="146"/>
      <c r="BN144" s="146"/>
      <c r="BO144" s="146"/>
      <c r="BP144" s="146"/>
      <c r="BQ144" s="146"/>
      <c r="BR144" s="146"/>
      <c r="BS144" s="146"/>
      <c r="BT144" s="146"/>
      <c r="BU144" s="146"/>
      <c r="BV144" s="146"/>
      <c r="BW144" s="146"/>
      <c r="BX144" s="146"/>
      <c r="BY144" s="146"/>
      <c r="BZ144" s="146"/>
      <c r="CA144" s="146"/>
      <c r="CB144" s="146"/>
      <c r="CC144" s="146"/>
      <c r="CD144" s="146"/>
      <c r="CE144" s="146"/>
      <c r="CF144" s="146"/>
      <c r="CG144" s="146"/>
      <c r="CH144" s="146"/>
      <c r="CI144" s="146"/>
      <c r="CJ144" s="146"/>
      <c r="CK144" s="146"/>
      <c r="CL144" s="146"/>
      <c r="CM144" s="146"/>
      <c r="CN144" s="146"/>
      <c r="CO144" s="146"/>
      <c r="CP144" s="146"/>
      <c r="CQ144" s="146"/>
      <c r="CR144" s="146"/>
      <c r="CS144" s="146"/>
      <c r="CT144" s="146"/>
      <c r="CU144" s="146"/>
      <c r="CV144" s="146"/>
      <c r="CW144" s="146"/>
      <c r="CX144" s="146"/>
      <c r="CY144" s="146"/>
      <c r="CZ144" s="146"/>
      <c r="DA144" s="146"/>
      <c r="DB144" s="146"/>
      <c r="DC144" s="146"/>
      <c r="DD144" s="146"/>
      <c r="DE144" s="146"/>
      <c r="DF144" s="146"/>
      <c r="DG144" s="146"/>
      <c r="DH144" s="146"/>
      <c r="DI144" s="146"/>
      <c r="DJ144" s="146"/>
      <c r="DK144" s="146"/>
      <c r="DL144" s="146"/>
      <c r="DM144" s="146"/>
      <c r="DN144" s="146"/>
      <c r="DO144" s="146"/>
      <c r="DP144" s="146"/>
      <c r="DQ144" s="146"/>
      <c r="DR144" s="146"/>
      <c r="DS144" s="146"/>
      <c r="DT144" s="146"/>
      <c r="DU144" s="146"/>
      <c r="DV144" s="146"/>
      <c r="DW144" s="146"/>
      <c r="DX144" s="146"/>
      <c r="DY144" s="146"/>
      <c r="DZ144" s="146"/>
      <c r="EA144" s="146"/>
      <c r="EB144" s="146"/>
      <c r="EC144" s="146"/>
      <c r="ED144" s="146"/>
      <c r="EE144" s="146"/>
      <c r="EF144" s="146"/>
      <c r="EG144" s="146"/>
      <c r="EH144" s="146"/>
      <c r="EI144" s="146"/>
      <c r="EJ144" s="146"/>
      <c r="EK144" s="146"/>
      <c r="EL144" s="146"/>
      <c r="EM144" s="146"/>
      <c r="EN144" s="146"/>
      <c r="EO144" s="146"/>
      <c r="EP144" s="146"/>
      <c r="EQ144" s="146"/>
      <c r="ER144" s="146"/>
      <c r="ES144" s="146"/>
      <c r="ET144" s="146"/>
      <c r="EU144" s="146"/>
      <c r="EV144" s="146"/>
      <c r="EW144" s="146"/>
      <c r="EX144" s="146"/>
      <c r="EY144" s="146"/>
      <c r="EZ144" s="146"/>
      <c r="FA144" s="146"/>
      <c r="FB144" s="146"/>
      <c r="FC144" s="146"/>
      <c r="FD144" s="146"/>
      <c r="FE144" s="146"/>
      <c r="FF144" s="146"/>
      <c r="FG144" s="146"/>
      <c r="FH144" s="146"/>
      <c r="FI144" s="146"/>
      <c r="FJ144" s="146"/>
      <c r="FK144" s="146"/>
      <c r="FL144" s="146"/>
      <c r="FM144" s="146"/>
      <c r="FN144" s="146"/>
      <c r="FO144" s="146"/>
      <c r="FP144" s="146"/>
      <c r="FQ144" s="146"/>
      <c r="FR144" s="146"/>
      <c r="FS144" s="146"/>
      <c r="FT144" s="146"/>
      <c r="FU144" s="146"/>
      <c r="FV144" s="146"/>
      <c r="FW144" s="146"/>
      <c r="FX144" s="146"/>
      <c r="FY144" s="146"/>
      <c r="FZ144" s="146"/>
      <c r="GA144" s="146"/>
      <c r="GB144" s="146"/>
      <c r="GC144" s="146"/>
      <c r="GD144" s="146"/>
      <c r="GE144" s="146"/>
      <c r="GF144" s="146"/>
      <c r="GG144" s="146"/>
      <c r="GH144" s="146"/>
      <c r="GI144" s="146"/>
      <c r="GJ144" s="146"/>
      <c r="GK144" s="146"/>
      <c r="GL144" s="146"/>
      <c r="GM144" s="146"/>
      <c r="GN144" s="146"/>
    </row>
    <row r="145" spans="1:196" s="147" customFormat="1" ht="36.75" customHeight="1" x14ac:dyDescent="0.35">
      <c r="A145" s="426"/>
      <c r="B145" s="427"/>
      <c r="C145" s="427"/>
      <c r="D145" s="427"/>
      <c r="E145" s="428" t="s">
        <v>291</v>
      </c>
      <c r="F145" s="515"/>
      <c r="G145" s="516"/>
      <c r="H145" s="284"/>
      <c r="I145" s="342">
        <f t="shared" si="103"/>
        <v>0</v>
      </c>
      <c r="J145" s="275">
        <f t="shared" si="223"/>
        <v>0</v>
      </c>
      <c r="K145" s="276"/>
      <c r="L145" s="274">
        <v>4427</v>
      </c>
      <c r="M145" s="275">
        <v>4427</v>
      </c>
      <c r="N145" s="275">
        <v>4427</v>
      </c>
      <c r="O145" s="284">
        <v>4427</v>
      </c>
      <c r="P145" s="275">
        <f>O145-N145</f>
        <v>0</v>
      </c>
      <c r="Q145" s="276">
        <f t="shared" ref="Q145:Q149" si="225">O145/N145</f>
        <v>1</v>
      </c>
      <c r="R145" s="274">
        <f t="shared" si="106"/>
        <v>4427</v>
      </c>
      <c r="S145" s="275">
        <f t="shared" si="107"/>
        <v>4427</v>
      </c>
      <c r="T145" s="275">
        <f t="shared" si="108"/>
        <v>4427</v>
      </c>
      <c r="U145" s="252">
        <f t="shared" si="109"/>
        <v>4427</v>
      </c>
      <c r="V145" s="275">
        <f>U145-T145</f>
        <v>0</v>
      </c>
      <c r="W145" s="276">
        <f>U145/T145</f>
        <v>1</v>
      </c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5"/>
      <c r="AI145" s="145"/>
      <c r="AJ145" s="145"/>
      <c r="AK145" s="145"/>
      <c r="AL145" s="145"/>
      <c r="AM145" s="145"/>
      <c r="AN145" s="145"/>
      <c r="AO145" s="145"/>
      <c r="AP145" s="145"/>
      <c r="AQ145" s="145"/>
      <c r="AR145" s="146"/>
      <c r="AS145" s="146"/>
      <c r="AT145" s="146"/>
      <c r="AU145" s="146"/>
      <c r="AV145" s="146"/>
      <c r="AW145" s="146"/>
      <c r="AX145" s="146"/>
      <c r="AY145" s="146"/>
      <c r="AZ145" s="146"/>
      <c r="BA145" s="146"/>
      <c r="BB145" s="146"/>
      <c r="BC145" s="146"/>
      <c r="BD145" s="146"/>
      <c r="BE145" s="146"/>
      <c r="BF145" s="146"/>
      <c r="BG145" s="146"/>
      <c r="BH145" s="146"/>
      <c r="BI145" s="146"/>
      <c r="BJ145" s="146"/>
      <c r="BK145" s="146"/>
      <c r="BL145" s="146"/>
      <c r="BM145" s="146"/>
      <c r="BN145" s="146"/>
      <c r="BO145" s="146"/>
      <c r="BP145" s="146"/>
      <c r="BQ145" s="146"/>
      <c r="BR145" s="146"/>
      <c r="BS145" s="146"/>
      <c r="BT145" s="146"/>
      <c r="BU145" s="146"/>
      <c r="BV145" s="146"/>
      <c r="BW145" s="146"/>
      <c r="BX145" s="146"/>
      <c r="BY145" s="146"/>
      <c r="BZ145" s="146"/>
      <c r="CA145" s="146"/>
      <c r="CB145" s="146"/>
      <c r="CC145" s="146"/>
      <c r="CD145" s="146"/>
      <c r="CE145" s="146"/>
      <c r="CF145" s="146"/>
      <c r="CG145" s="146"/>
      <c r="CH145" s="146"/>
      <c r="CI145" s="146"/>
      <c r="CJ145" s="146"/>
      <c r="CK145" s="146"/>
      <c r="CL145" s="146"/>
      <c r="CM145" s="146"/>
      <c r="CN145" s="146"/>
      <c r="CO145" s="146"/>
      <c r="CP145" s="146"/>
      <c r="CQ145" s="146"/>
      <c r="CR145" s="146"/>
      <c r="CS145" s="146"/>
      <c r="CT145" s="146"/>
      <c r="CU145" s="146"/>
      <c r="CV145" s="146"/>
      <c r="CW145" s="146"/>
      <c r="CX145" s="146"/>
      <c r="CY145" s="146"/>
      <c r="CZ145" s="146"/>
      <c r="DA145" s="146"/>
      <c r="DB145" s="146"/>
      <c r="DC145" s="146"/>
      <c r="DD145" s="146"/>
      <c r="DE145" s="146"/>
      <c r="DF145" s="146"/>
      <c r="DG145" s="146"/>
      <c r="DH145" s="146"/>
      <c r="DI145" s="146"/>
      <c r="DJ145" s="146"/>
      <c r="DK145" s="146"/>
      <c r="DL145" s="146"/>
      <c r="DM145" s="146"/>
      <c r="DN145" s="146"/>
      <c r="DO145" s="146"/>
      <c r="DP145" s="146"/>
      <c r="DQ145" s="146"/>
      <c r="DR145" s="146"/>
      <c r="DS145" s="146"/>
      <c r="DT145" s="146"/>
      <c r="DU145" s="146"/>
      <c r="DV145" s="146"/>
      <c r="DW145" s="146"/>
      <c r="DX145" s="146"/>
      <c r="DY145" s="146"/>
      <c r="DZ145" s="146"/>
      <c r="EA145" s="146"/>
      <c r="EB145" s="146"/>
      <c r="EC145" s="146"/>
      <c r="ED145" s="146"/>
      <c r="EE145" s="146"/>
      <c r="EF145" s="146"/>
      <c r="EG145" s="146"/>
      <c r="EH145" s="146"/>
      <c r="EI145" s="146"/>
      <c r="EJ145" s="146"/>
      <c r="EK145" s="146"/>
      <c r="EL145" s="146"/>
      <c r="EM145" s="146"/>
      <c r="EN145" s="146"/>
      <c r="EO145" s="146"/>
      <c r="EP145" s="146"/>
      <c r="EQ145" s="146"/>
      <c r="ER145" s="146"/>
      <c r="ES145" s="146"/>
      <c r="ET145" s="146"/>
      <c r="EU145" s="146"/>
      <c r="EV145" s="146"/>
      <c r="EW145" s="146"/>
      <c r="EX145" s="146"/>
      <c r="EY145" s="146"/>
      <c r="EZ145" s="146"/>
      <c r="FA145" s="146"/>
      <c r="FB145" s="146"/>
      <c r="FC145" s="146"/>
      <c r="FD145" s="146"/>
      <c r="FE145" s="146"/>
      <c r="FF145" s="146"/>
      <c r="FG145" s="146"/>
      <c r="FH145" s="146"/>
      <c r="FI145" s="146"/>
      <c r="FJ145" s="146"/>
      <c r="FK145" s="146"/>
      <c r="FL145" s="146"/>
      <c r="FM145" s="146"/>
      <c r="FN145" s="146"/>
      <c r="FO145" s="146"/>
      <c r="FP145" s="146"/>
      <c r="FQ145" s="146"/>
      <c r="FR145" s="146"/>
      <c r="FS145" s="146"/>
      <c r="FT145" s="146"/>
      <c r="FU145" s="146"/>
      <c r="FV145" s="146"/>
      <c r="FW145" s="146"/>
      <c r="FX145" s="146"/>
      <c r="FY145" s="146"/>
      <c r="FZ145" s="146"/>
      <c r="GA145" s="146"/>
      <c r="GB145" s="146"/>
      <c r="GC145" s="146"/>
      <c r="GD145" s="146"/>
      <c r="GE145" s="146"/>
      <c r="GF145" s="146"/>
      <c r="GG145" s="146"/>
      <c r="GH145" s="146"/>
      <c r="GI145" s="146"/>
      <c r="GJ145" s="146"/>
      <c r="GK145" s="146"/>
      <c r="GL145" s="146"/>
      <c r="GM145" s="146"/>
      <c r="GN145" s="146"/>
    </row>
    <row r="146" spans="1:196" s="147" customFormat="1" ht="36.75" customHeight="1" x14ac:dyDescent="0.35">
      <c r="A146" s="426"/>
      <c r="B146" s="427"/>
      <c r="C146" s="427"/>
      <c r="D146" s="427"/>
      <c r="E146" s="428" t="s">
        <v>333</v>
      </c>
      <c r="F146" s="515">
        <v>2000</v>
      </c>
      <c r="G146" s="516">
        <v>2000</v>
      </c>
      <c r="H146" s="284">
        <v>2000</v>
      </c>
      <c r="I146" s="342">
        <f t="shared" ref="I146" si="226">H146/$H$6</f>
        <v>3.9969119857997722E-3</v>
      </c>
      <c r="J146" s="275">
        <f t="shared" ref="J146" si="227">H146-G146</f>
        <v>0</v>
      </c>
      <c r="K146" s="276">
        <f t="shared" si="102"/>
        <v>1</v>
      </c>
      <c r="L146" s="274"/>
      <c r="M146" s="275"/>
      <c r="N146" s="275"/>
      <c r="O146" s="284"/>
      <c r="P146" s="275">
        <f>O146-N146</f>
        <v>0</v>
      </c>
      <c r="Q146" s="276"/>
      <c r="R146" s="274">
        <f t="shared" ref="R146" si="228">SUM(F146,L146)</f>
        <v>2000</v>
      </c>
      <c r="S146" s="275">
        <f t="shared" ref="S146" si="229">SUM(F146,M146)</f>
        <v>2000</v>
      </c>
      <c r="T146" s="275">
        <f t="shared" ref="T146" si="230">SUM(G146,N146)</f>
        <v>2000</v>
      </c>
      <c r="U146" s="252">
        <f t="shared" ref="U146" si="231">SUM(H146,O146)</f>
        <v>2000</v>
      </c>
      <c r="V146" s="275">
        <f>U146-T146</f>
        <v>0</v>
      </c>
      <c r="W146" s="276">
        <f>U146/T146</f>
        <v>1</v>
      </c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5"/>
      <c r="AI146" s="145"/>
      <c r="AJ146" s="145"/>
      <c r="AK146" s="145"/>
      <c r="AL146" s="145"/>
      <c r="AM146" s="145"/>
      <c r="AN146" s="145"/>
      <c r="AO146" s="145"/>
      <c r="AP146" s="145"/>
      <c r="AQ146" s="145"/>
      <c r="AR146" s="146"/>
      <c r="AS146" s="146"/>
      <c r="AT146" s="146"/>
      <c r="AU146" s="146"/>
      <c r="AV146" s="146"/>
      <c r="AW146" s="146"/>
      <c r="AX146" s="146"/>
      <c r="AY146" s="146"/>
      <c r="AZ146" s="146"/>
      <c r="BA146" s="146"/>
      <c r="BB146" s="146"/>
      <c r="BC146" s="146"/>
      <c r="BD146" s="146"/>
      <c r="BE146" s="146"/>
      <c r="BF146" s="146"/>
      <c r="BG146" s="146"/>
      <c r="BH146" s="146"/>
      <c r="BI146" s="146"/>
      <c r="BJ146" s="146"/>
      <c r="BK146" s="146"/>
      <c r="BL146" s="146"/>
      <c r="BM146" s="146"/>
      <c r="BN146" s="146"/>
      <c r="BO146" s="146"/>
      <c r="BP146" s="146"/>
      <c r="BQ146" s="146"/>
      <c r="BR146" s="146"/>
      <c r="BS146" s="146"/>
      <c r="BT146" s="146"/>
      <c r="BU146" s="146"/>
      <c r="BV146" s="146"/>
      <c r="BW146" s="146"/>
      <c r="BX146" s="146"/>
      <c r="BY146" s="146"/>
      <c r="BZ146" s="146"/>
      <c r="CA146" s="146"/>
      <c r="CB146" s="146"/>
      <c r="CC146" s="146"/>
      <c r="CD146" s="146"/>
      <c r="CE146" s="146"/>
      <c r="CF146" s="146"/>
      <c r="CG146" s="146"/>
      <c r="CH146" s="146"/>
      <c r="CI146" s="146"/>
      <c r="CJ146" s="146"/>
      <c r="CK146" s="146"/>
      <c r="CL146" s="146"/>
      <c r="CM146" s="146"/>
      <c r="CN146" s="146"/>
      <c r="CO146" s="146"/>
      <c r="CP146" s="146"/>
      <c r="CQ146" s="146"/>
      <c r="CR146" s="146"/>
      <c r="CS146" s="146"/>
      <c r="CT146" s="146"/>
      <c r="CU146" s="146"/>
      <c r="CV146" s="146"/>
      <c r="CW146" s="146"/>
      <c r="CX146" s="146"/>
      <c r="CY146" s="146"/>
      <c r="CZ146" s="146"/>
      <c r="DA146" s="146"/>
      <c r="DB146" s="146"/>
      <c r="DC146" s="146"/>
      <c r="DD146" s="146"/>
      <c r="DE146" s="146"/>
      <c r="DF146" s="146"/>
      <c r="DG146" s="146"/>
      <c r="DH146" s="146"/>
      <c r="DI146" s="146"/>
      <c r="DJ146" s="146"/>
      <c r="DK146" s="146"/>
      <c r="DL146" s="146"/>
      <c r="DM146" s="146"/>
      <c r="DN146" s="146"/>
      <c r="DO146" s="146"/>
      <c r="DP146" s="146"/>
      <c r="DQ146" s="146"/>
      <c r="DR146" s="146"/>
      <c r="DS146" s="146"/>
      <c r="DT146" s="146"/>
      <c r="DU146" s="146"/>
      <c r="DV146" s="146"/>
      <c r="DW146" s="146"/>
      <c r="DX146" s="146"/>
      <c r="DY146" s="146"/>
      <c r="DZ146" s="146"/>
      <c r="EA146" s="146"/>
      <c r="EB146" s="146"/>
      <c r="EC146" s="146"/>
      <c r="ED146" s="146"/>
      <c r="EE146" s="146"/>
      <c r="EF146" s="146"/>
      <c r="EG146" s="146"/>
      <c r="EH146" s="146"/>
      <c r="EI146" s="146"/>
      <c r="EJ146" s="146"/>
      <c r="EK146" s="146"/>
      <c r="EL146" s="146"/>
      <c r="EM146" s="146"/>
      <c r="EN146" s="146"/>
      <c r="EO146" s="146"/>
      <c r="EP146" s="146"/>
      <c r="EQ146" s="146"/>
      <c r="ER146" s="146"/>
      <c r="ES146" s="146"/>
      <c r="ET146" s="146"/>
      <c r="EU146" s="146"/>
      <c r="EV146" s="146"/>
      <c r="EW146" s="146"/>
      <c r="EX146" s="146"/>
      <c r="EY146" s="146"/>
      <c r="EZ146" s="146"/>
      <c r="FA146" s="146"/>
      <c r="FB146" s="146"/>
      <c r="FC146" s="146"/>
      <c r="FD146" s="146"/>
      <c r="FE146" s="146"/>
      <c r="FF146" s="146"/>
      <c r="FG146" s="146"/>
      <c r="FH146" s="146"/>
      <c r="FI146" s="146"/>
      <c r="FJ146" s="146"/>
      <c r="FK146" s="146"/>
      <c r="FL146" s="146"/>
      <c r="FM146" s="146"/>
      <c r="FN146" s="146"/>
      <c r="FO146" s="146"/>
      <c r="FP146" s="146"/>
      <c r="FQ146" s="146"/>
      <c r="FR146" s="146"/>
      <c r="FS146" s="146"/>
      <c r="FT146" s="146"/>
      <c r="FU146" s="146"/>
      <c r="FV146" s="146"/>
      <c r="FW146" s="146"/>
      <c r="FX146" s="146"/>
      <c r="FY146" s="146"/>
      <c r="FZ146" s="146"/>
      <c r="GA146" s="146"/>
      <c r="GB146" s="146"/>
      <c r="GC146" s="146"/>
      <c r="GD146" s="146"/>
      <c r="GE146" s="146"/>
      <c r="GF146" s="146"/>
      <c r="GG146" s="146"/>
      <c r="GH146" s="146"/>
      <c r="GI146" s="146"/>
      <c r="GJ146" s="146"/>
      <c r="GK146" s="146"/>
      <c r="GL146" s="146"/>
      <c r="GM146" s="146"/>
      <c r="GN146" s="146"/>
    </row>
    <row r="147" spans="1:196" s="147" customFormat="1" ht="36.75" customHeight="1" x14ac:dyDescent="0.35">
      <c r="A147" s="426"/>
      <c r="B147" s="427"/>
      <c r="C147" s="427"/>
      <c r="D147" s="427"/>
      <c r="E147" s="428" t="s">
        <v>361</v>
      </c>
      <c r="F147" s="488"/>
      <c r="G147" s="489"/>
      <c r="H147" s="490"/>
      <c r="I147" s="342">
        <f t="shared" ref="I147" si="232">H147/$H$6</f>
        <v>0</v>
      </c>
      <c r="J147" s="275">
        <f t="shared" ref="J147" si="233">H147-G147</f>
        <v>0</v>
      </c>
      <c r="K147" s="276"/>
      <c r="L147" s="274">
        <v>2300</v>
      </c>
      <c r="M147" s="275">
        <v>2300</v>
      </c>
      <c r="N147" s="275">
        <v>2300</v>
      </c>
      <c r="O147" s="284"/>
      <c r="P147" s="275">
        <f>O147-N147</f>
        <v>-2300</v>
      </c>
      <c r="Q147" s="276">
        <f t="shared" si="225"/>
        <v>0</v>
      </c>
      <c r="R147" s="274">
        <f t="shared" ref="R147" si="234">SUM(F147,L147)</f>
        <v>2300</v>
      </c>
      <c r="S147" s="275">
        <f t="shared" ref="S147" si="235">SUM(F147,M147)</f>
        <v>2300</v>
      </c>
      <c r="T147" s="275">
        <f t="shared" ref="T147" si="236">SUM(G147,N147)</f>
        <v>2300</v>
      </c>
      <c r="U147" s="252">
        <f t="shared" ref="U147" si="237">SUM(H147,O147)</f>
        <v>0</v>
      </c>
      <c r="V147" s="275">
        <f>U147-T147</f>
        <v>-2300</v>
      </c>
      <c r="W147" s="276">
        <f>U147/T147</f>
        <v>0</v>
      </c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5"/>
      <c r="AI147" s="145"/>
      <c r="AJ147" s="145"/>
      <c r="AK147" s="145"/>
      <c r="AL147" s="145"/>
      <c r="AM147" s="145"/>
      <c r="AN147" s="145"/>
      <c r="AO147" s="145"/>
      <c r="AP147" s="145"/>
      <c r="AQ147" s="145"/>
      <c r="AR147" s="146"/>
      <c r="AS147" s="146"/>
      <c r="AT147" s="146"/>
      <c r="AU147" s="146"/>
      <c r="AV147" s="146"/>
      <c r="AW147" s="146"/>
      <c r="AX147" s="146"/>
      <c r="AY147" s="146"/>
      <c r="AZ147" s="146"/>
      <c r="BA147" s="146"/>
      <c r="BB147" s="146"/>
      <c r="BC147" s="146"/>
      <c r="BD147" s="146"/>
      <c r="BE147" s="146"/>
      <c r="BF147" s="146"/>
      <c r="BG147" s="146"/>
      <c r="BH147" s="146"/>
      <c r="BI147" s="146"/>
      <c r="BJ147" s="146"/>
      <c r="BK147" s="146"/>
      <c r="BL147" s="146"/>
      <c r="BM147" s="146"/>
      <c r="BN147" s="146"/>
      <c r="BO147" s="146"/>
      <c r="BP147" s="146"/>
      <c r="BQ147" s="146"/>
      <c r="BR147" s="146"/>
      <c r="BS147" s="146"/>
      <c r="BT147" s="146"/>
      <c r="BU147" s="146"/>
      <c r="BV147" s="146"/>
      <c r="BW147" s="146"/>
      <c r="BX147" s="146"/>
      <c r="BY147" s="146"/>
      <c r="BZ147" s="146"/>
      <c r="CA147" s="146"/>
      <c r="CB147" s="146"/>
      <c r="CC147" s="146"/>
      <c r="CD147" s="146"/>
      <c r="CE147" s="146"/>
      <c r="CF147" s="146"/>
      <c r="CG147" s="146"/>
      <c r="CH147" s="146"/>
      <c r="CI147" s="146"/>
      <c r="CJ147" s="146"/>
      <c r="CK147" s="146"/>
      <c r="CL147" s="146"/>
      <c r="CM147" s="146"/>
      <c r="CN147" s="146"/>
      <c r="CO147" s="146"/>
      <c r="CP147" s="146"/>
      <c r="CQ147" s="146"/>
      <c r="CR147" s="146"/>
      <c r="CS147" s="146"/>
      <c r="CT147" s="146"/>
      <c r="CU147" s="146"/>
      <c r="CV147" s="146"/>
      <c r="CW147" s="146"/>
      <c r="CX147" s="146"/>
      <c r="CY147" s="146"/>
      <c r="CZ147" s="146"/>
      <c r="DA147" s="146"/>
      <c r="DB147" s="146"/>
      <c r="DC147" s="146"/>
      <c r="DD147" s="146"/>
      <c r="DE147" s="146"/>
      <c r="DF147" s="146"/>
      <c r="DG147" s="146"/>
      <c r="DH147" s="146"/>
      <c r="DI147" s="146"/>
      <c r="DJ147" s="146"/>
      <c r="DK147" s="146"/>
      <c r="DL147" s="146"/>
      <c r="DM147" s="146"/>
      <c r="DN147" s="146"/>
      <c r="DO147" s="146"/>
      <c r="DP147" s="146"/>
      <c r="DQ147" s="146"/>
      <c r="DR147" s="146"/>
      <c r="DS147" s="146"/>
      <c r="DT147" s="146"/>
      <c r="DU147" s="146"/>
      <c r="DV147" s="146"/>
      <c r="DW147" s="146"/>
      <c r="DX147" s="146"/>
      <c r="DY147" s="146"/>
      <c r="DZ147" s="146"/>
      <c r="EA147" s="146"/>
      <c r="EB147" s="146"/>
      <c r="EC147" s="146"/>
      <c r="ED147" s="146"/>
      <c r="EE147" s="146"/>
      <c r="EF147" s="146"/>
      <c r="EG147" s="146"/>
      <c r="EH147" s="146"/>
      <c r="EI147" s="146"/>
      <c r="EJ147" s="146"/>
      <c r="EK147" s="146"/>
      <c r="EL147" s="146"/>
      <c r="EM147" s="146"/>
      <c r="EN147" s="146"/>
      <c r="EO147" s="146"/>
      <c r="EP147" s="146"/>
      <c r="EQ147" s="146"/>
      <c r="ER147" s="146"/>
      <c r="ES147" s="146"/>
      <c r="ET147" s="146"/>
      <c r="EU147" s="146"/>
      <c r="EV147" s="146"/>
      <c r="EW147" s="146"/>
      <c r="EX147" s="146"/>
      <c r="EY147" s="146"/>
      <c r="EZ147" s="146"/>
      <c r="FA147" s="146"/>
      <c r="FB147" s="146"/>
      <c r="FC147" s="146"/>
      <c r="FD147" s="146"/>
      <c r="FE147" s="146"/>
      <c r="FF147" s="146"/>
      <c r="FG147" s="146"/>
      <c r="FH147" s="146"/>
      <c r="FI147" s="146"/>
      <c r="FJ147" s="146"/>
      <c r="FK147" s="146"/>
      <c r="FL147" s="146"/>
      <c r="FM147" s="146"/>
      <c r="FN147" s="146"/>
      <c r="FO147" s="146"/>
      <c r="FP147" s="146"/>
      <c r="FQ147" s="146"/>
      <c r="FR147" s="146"/>
      <c r="FS147" s="146"/>
      <c r="FT147" s="146"/>
      <c r="FU147" s="146"/>
      <c r="FV147" s="146"/>
      <c r="FW147" s="146"/>
      <c r="FX147" s="146"/>
      <c r="FY147" s="146"/>
      <c r="FZ147" s="146"/>
      <c r="GA147" s="146"/>
      <c r="GB147" s="146"/>
      <c r="GC147" s="146"/>
      <c r="GD147" s="146"/>
      <c r="GE147" s="146"/>
      <c r="GF147" s="146"/>
      <c r="GG147" s="146"/>
      <c r="GH147" s="146"/>
      <c r="GI147" s="146"/>
      <c r="GJ147" s="146"/>
      <c r="GK147" s="146"/>
      <c r="GL147" s="146"/>
      <c r="GM147" s="146"/>
      <c r="GN147" s="146"/>
    </row>
    <row r="148" spans="1:196" s="147" customFormat="1" ht="64.8" customHeight="1" x14ac:dyDescent="0.35">
      <c r="A148" s="426"/>
      <c r="B148" s="427"/>
      <c r="C148" s="427"/>
      <c r="D148" s="427"/>
      <c r="E148" s="428" t="s">
        <v>360</v>
      </c>
      <c r="F148" s="515">
        <v>270.5</v>
      </c>
      <c r="G148" s="516">
        <v>270.5</v>
      </c>
      <c r="H148" s="490"/>
      <c r="I148" s="342"/>
      <c r="J148" s="275"/>
      <c r="K148" s="276"/>
      <c r="L148" s="274"/>
      <c r="M148" s="275"/>
      <c r="N148" s="275"/>
      <c r="O148" s="284"/>
      <c r="P148" s="275"/>
      <c r="Q148" s="276"/>
      <c r="R148" s="274"/>
      <c r="S148" s="275"/>
      <c r="T148" s="275"/>
      <c r="U148" s="252"/>
      <c r="V148" s="275"/>
      <c r="W148" s="276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6"/>
      <c r="AS148" s="146"/>
      <c r="AT148" s="146"/>
      <c r="AU148" s="146"/>
      <c r="AV148" s="146"/>
      <c r="AW148" s="146"/>
      <c r="AX148" s="146"/>
      <c r="AY148" s="146"/>
      <c r="AZ148" s="146"/>
      <c r="BA148" s="146"/>
      <c r="BB148" s="146"/>
      <c r="BC148" s="146"/>
      <c r="BD148" s="146"/>
      <c r="BE148" s="146"/>
      <c r="BF148" s="146"/>
      <c r="BG148" s="146"/>
      <c r="BH148" s="146"/>
      <c r="BI148" s="146"/>
      <c r="BJ148" s="146"/>
      <c r="BK148" s="146"/>
      <c r="BL148" s="146"/>
      <c r="BM148" s="146"/>
      <c r="BN148" s="146"/>
      <c r="BO148" s="146"/>
      <c r="BP148" s="146"/>
      <c r="BQ148" s="146"/>
      <c r="BR148" s="146"/>
      <c r="BS148" s="146"/>
      <c r="BT148" s="146"/>
      <c r="BU148" s="146"/>
      <c r="BV148" s="146"/>
      <c r="BW148" s="146"/>
      <c r="BX148" s="146"/>
      <c r="BY148" s="146"/>
      <c r="BZ148" s="146"/>
      <c r="CA148" s="146"/>
      <c r="CB148" s="146"/>
      <c r="CC148" s="146"/>
      <c r="CD148" s="146"/>
      <c r="CE148" s="146"/>
      <c r="CF148" s="146"/>
      <c r="CG148" s="146"/>
      <c r="CH148" s="146"/>
      <c r="CI148" s="146"/>
      <c r="CJ148" s="146"/>
      <c r="CK148" s="146"/>
      <c r="CL148" s="146"/>
      <c r="CM148" s="146"/>
      <c r="CN148" s="146"/>
      <c r="CO148" s="146"/>
      <c r="CP148" s="146"/>
      <c r="CQ148" s="146"/>
      <c r="CR148" s="146"/>
      <c r="CS148" s="146"/>
      <c r="CT148" s="146"/>
      <c r="CU148" s="146"/>
      <c r="CV148" s="146"/>
      <c r="CW148" s="146"/>
      <c r="CX148" s="146"/>
      <c r="CY148" s="146"/>
      <c r="CZ148" s="146"/>
      <c r="DA148" s="146"/>
      <c r="DB148" s="146"/>
      <c r="DC148" s="146"/>
      <c r="DD148" s="146"/>
      <c r="DE148" s="146"/>
      <c r="DF148" s="146"/>
      <c r="DG148" s="146"/>
      <c r="DH148" s="146"/>
      <c r="DI148" s="146"/>
      <c r="DJ148" s="146"/>
      <c r="DK148" s="146"/>
      <c r="DL148" s="146"/>
      <c r="DM148" s="146"/>
      <c r="DN148" s="146"/>
      <c r="DO148" s="146"/>
      <c r="DP148" s="146"/>
      <c r="DQ148" s="146"/>
      <c r="DR148" s="146"/>
      <c r="DS148" s="146"/>
      <c r="DT148" s="146"/>
      <c r="DU148" s="146"/>
      <c r="DV148" s="146"/>
      <c r="DW148" s="146"/>
      <c r="DX148" s="146"/>
      <c r="DY148" s="146"/>
      <c r="DZ148" s="146"/>
      <c r="EA148" s="146"/>
      <c r="EB148" s="146"/>
      <c r="EC148" s="146"/>
      <c r="ED148" s="146"/>
      <c r="EE148" s="146"/>
      <c r="EF148" s="146"/>
      <c r="EG148" s="146"/>
      <c r="EH148" s="146"/>
      <c r="EI148" s="146"/>
      <c r="EJ148" s="146"/>
      <c r="EK148" s="146"/>
      <c r="EL148" s="146"/>
      <c r="EM148" s="146"/>
      <c r="EN148" s="146"/>
      <c r="EO148" s="146"/>
      <c r="EP148" s="146"/>
      <c r="EQ148" s="146"/>
      <c r="ER148" s="146"/>
      <c r="ES148" s="146"/>
      <c r="ET148" s="146"/>
      <c r="EU148" s="146"/>
      <c r="EV148" s="146"/>
      <c r="EW148" s="146"/>
      <c r="EX148" s="146"/>
      <c r="EY148" s="146"/>
      <c r="EZ148" s="146"/>
      <c r="FA148" s="146"/>
      <c r="FB148" s="146"/>
      <c r="FC148" s="146"/>
      <c r="FD148" s="146"/>
      <c r="FE148" s="146"/>
      <c r="FF148" s="146"/>
      <c r="FG148" s="146"/>
      <c r="FH148" s="146"/>
      <c r="FI148" s="146"/>
      <c r="FJ148" s="146"/>
      <c r="FK148" s="146"/>
      <c r="FL148" s="146"/>
      <c r="FM148" s="146"/>
      <c r="FN148" s="146"/>
      <c r="FO148" s="146"/>
      <c r="FP148" s="146"/>
      <c r="FQ148" s="146"/>
      <c r="FR148" s="146"/>
      <c r="FS148" s="146"/>
      <c r="FT148" s="146"/>
      <c r="FU148" s="146"/>
      <c r="FV148" s="146"/>
      <c r="FW148" s="146"/>
      <c r="FX148" s="146"/>
      <c r="FY148" s="146"/>
      <c r="FZ148" s="146"/>
      <c r="GA148" s="146"/>
      <c r="GB148" s="146"/>
      <c r="GC148" s="146"/>
      <c r="GD148" s="146"/>
      <c r="GE148" s="146"/>
      <c r="GF148" s="146"/>
      <c r="GG148" s="146"/>
      <c r="GH148" s="146"/>
      <c r="GI148" s="146"/>
      <c r="GJ148" s="146"/>
      <c r="GK148" s="146"/>
      <c r="GL148" s="146"/>
      <c r="GM148" s="146"/>
      <c r="GN148" s="146"/>
    </row>
    <row r="149" spans="1:196" s="147" customFormat="1" ht="54" customHeight="1" x14ac:dyDescent="0.35">
      <c r="A149" s="426"/>
      <c r="B149" s="427"/>
      <c r="C149" s="427"/>
      <c r="D149" s="427"/>
      <c r="E149" s="428" t="s">
        <v>359</v>
      </c>
      <c r="F149" s="488"/>
      <c r="G149" s="489"/>
      <c r="H149" s="490"/>
      <c r="I149" s="342">
        <f t="shared" ref="I149" si="238">H149/$H$6</f>
        <v>0</v>
      </c>
      <c r="J149" s="275">
        <f t="shared" ref="J149" si="239">H149-G149</f>
        <v>0</v>
      </c>
      <c r="K149" s="276"/>
      <c r="L149" s="274">
        <v>2521.3000000000002</v>
      </c>
      <c r="M149" s="275">
        <v>2521.3000000000002</v>
      </c>
      <c r="N149" s="275">
        <v>2521.3000000000002</v>
      </c>
      <c r="O149" s="284">
        <v>2521.3000000000002</v>
      </c>
      <c r="P149" s="275">
        <f>O149-N149</f>
        <v>0</v>
      </c>
      <c r="Q149" s="276">
        <f t="shared" si="225"/>
        <v>1</v>
      </c>
      <c r="R149" s="274">
        <f t="shared" ref="R149" si="240">SUM(F149,L149)</f>
        <v>2521.3000000000002</v>
      </c>
      <c r="S149" s="275">
        <f t="shared" ref="S149" si="241">SUM(F149,M149)</f>
        <v>2521.3000000000002</v>
      </c>
      <c r="T149" s="275">
        <f t="shared" ref="T149" si="242">SUM(G149,N149)</f>
        <v>2521.3000000000002</v>
      </c>
      <c r="U149" s="252">
        <f t="shared" ref="U149" si="243">SUM(H149,O149)</f>
        <v>2521.3000000000002</v>
      </c>
      <c r="V149" s="275">
        <f>U149-T149</f>
        <v>0</v>
      </c>
      <c r="W149" s="276">
        <f>U149/T149</f>
        <v>1</v>
      </c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5"/>
      <c r="AI149" s="145"/>
      <c r="AJ149" s="145"/>
      <c r="AK149" s="145"/>
      <c r="AL149" s="145"/>
      <c r="AM149" s="145"/>
      <c r="AN149" s="145"/>
      <c r="AO149" s="145"/>
      <c r="AP149" s="145"/>
      <c r="AQ149" s="145"/>
      <c r="AR149" s="146"/>
      <c r="AS149" s="146"/>
      <c r="AT149" s="146"/>
      <c r="AU149" s="146"/>
      <c r="AV149" s="146"/>
      <c r="AW149" s="146"/>
      <c r="AX149" s="146"/>
      <c r="AY149" s="146"/>
      <c r="AZ149" s="146"/>
      <c r="BA149" s="146"/>
      <c r="BB149" s="146"/>
      <c r="BC149" s="146"/>
      <c r="BD149" s="146"/>
      <c r="BE149" s="146"/>
      <c r="BF149" s="146"/>
      <c r="BG149" s="146"/>
      <c r="BH149" s="146"/>
      <c r="BI149" s="146"/>
      <c r="BJ149" s="146"/>
      <c r="BK149" s="146"/>
      <c r="BL149" s="146"/>
      <c r="BM149" s="146"/>
      <c r="BN149" s="146"/>
      <c r="BO149" s="146"/>
      <c r="BP149" s="146"/>
      <c r="BQ149" s="146"/>
      <c r="BR149" s="146"/>
      <c r="BS149" s="146"/>
      <c r="BT149" s="146"/>
      <c r="BU149" s="146"/>
      <c r="BV149" s="146"/>
      <c r="BW149" s="146"/>
      <c r="BX149" s="146"/>
      <c r="BY149" s="146"/>
      <c r="BZ149" s="146"/>
      <c r="CA149" s="146"/>
      <c r="CB149" s="146"/>
      <c r="CC149" s="146"/>
      <c r="CD149" s="146"/>
      <c r="CE149" s="146"/>
      <c r="CF149" s="146"/>
      <c r="CG149" s="146"/>
      <c r="CH149" s="146"/>
      <c r="CI149" s="146"/>
      <c r="CJ149" s="146"/>
      <c r="CK149" s="146"/>
      <c r="CL149" s="146"/>
      <c r="CM149" s="146"/>
      <c r="CN149" s="146"/>
      <c r="CO149" s="146"/>
      <c r="CP149" s="146"/>
      <c r="CQ149" s="146"/>
      <c r="CR149" s="146"/>
      <c r="CS149" s="146"/>
      <c r="CT149" s="146"/>
      <c r="CU149" s="146"/>
      <c r="CV149" s="146"/>
      <c r="CW149" s="146"/>
      <c r="CX149" s="146"/>
      <c r="CY149" s="146"/>
      <c r="CZ149" s="146"/>
      <c r="DA149" s="146"/>
      <c r="DB149" s="146"/>
      <c r="DC149" s="146"/>
      <c r="DD149" s="146"/>
      <c r="DE149" s="146"/>
      <c r="DF149" s="146"/>
      <c r="DG149" s="146"/>
      <c r="DH149" s="146"/>
      <c r="DI149" s="146"/>
      <c r="DJ149" s="146"/>
      <c r="DK149" s="146"/>
      <c r="DL149" s="146"/>
      <c r="DM149" s="146"/>
      <c r="DN149" s="146"/>
      <c r="DO149" s="146"/>
      <c r="DP149" s="146"/>
      <c r="DQ149" s="146"/>
      <c r="DR149" s="146"/>
      <c r="DS149" s="146"/>
      <c r="DT149" s="146"/>
      <c r="DU149" s="146"/>
      <c r="DV149" s="146"/>
      <c r="DW149" s="146"/>
      <c r="DX149" s="146"/>
      <c r="DY149" s="146"/>
      <c r="DZ149" s="146"/>
      <c r="EA149" s="146"/>
      <c r="EB149" s="146"/>
      <c r="EC149" s="146"/>
      <c r="ED149" s="146"/>
      <c r="EE149" s="146"/>
      <c r="EF149" s="146"/>
      <c r="EG149" s="146"/>
      <c r="EH149" s="146"/>
      <c r="EI149" s="146"/>
      <c r="EJ149" s="146"/>
      <c r="EK149" s="146"/>
      <c r="EL149" s="146"/>
      <c r="EM149" s="146"/>
      <c r="EN149" s="146"/>
      <c r="EO149" s="146"/>
      <c r="EP149" s="146"/>
      <c r="EQ149" s="146"/>
      <c r="ER149" s="146"/>
      <c r="ES149" s="146"/>
      <c r="ET149" s="146"/>
      <c r="EU149" s="146"/>
      <c r="EV149" s="146"/>
      <c r="EW149" s="146"/>
      <c r="EX149" s="146"/>
      <c r="EY149" s="146"/>
      <c r="EZ149" s="146"/>
      <c r="FA149" s="146"/>
      <c r="FB149" s="146"/>
      <c r="FC149" s="146"/>
      <c r="FD149" s="146"/>
      <c r="FE149" s="146"/>
      <c r="FF149" s="146"/>
      <c r="FG149" s="146"/>
      <c r="FH149" s="146"/>
      <c r="FI149" s="146"/>
      <c r="FJ149" s="146"/>
      <c r="FK149" s="146"/>
      <c r="FL149" s="146"/>
      <c r="FM149" s="146"/>
      <c r="FN149" s="146"/>
      <c r="FO149" s="146"/>
      <c r="FP149" s="146"/>
      <c r="FQ149" s="146"/>
      <c r="FR149" s="146"/>
      <c r="FS149" s="146"/>
      <c r="FT149" s="146"/>
      <c r="FU149" s="146"/>
      <c r="FV149" s="146"/>
      <c r="FW149" s="146"/>
      <c r="FX149" s="146"/>
      <c r="FY149" s="146"/>
      <c r="FZ149" s="146"/>
      <c r="GA149" s="146"/>
      <c r="GB149" s="146"/>
      <c r="GC149" s="146"/>
      <c r="GD149" s="146"/>
      <c r="GE149" s="146"/>
      <c r="GF149" s="146"/>
      <c r="GG149" s="146"/>
      <c r="GH149" s="146"/>
      <c r="GI149" s="146"/>
      <c r="GJ149" s="146"/>
      <c r="GK149" s="146"/>
      <c r="GL149" s="146"/>
      <c r="GM149" s="146"/>
      <c r="GN149" s="146"/>
    </row>
    <row r="150" spans="1:196" s="11" customFormat="1" ht="54.6" customHeight="1" x14ac:dyDescent="0.3">
      <c r="A150" s="197">
        <v>14</v>
      </c>
      <c r="B150" s="198"/>
      <c r="C150" s="198" t="s">
        <v>292</v>
      </c>
      <c r="D150" s="198" t="s">
        <v>52</v>
      </c>
      <c r="E150" s="423" t="s">
        <v>299</v>
      </c>
      <c r="F150" s="340"/>
      <c r="G150" s="228"/>
      <c r="H150" s="343"/>
      <c r="I150" s="200">
        <f t="shared" si="103"/>
        <v>0</v>
      </c>
      <c r="J150" s="199">
        <f t="shared" si="104"/>
        <v>0</v>
      </c>
      <c r="K150" s="201"/>
      <c r="L150" s="233">
        <v>3000</v>
      </c>
      <c r="M150" s="199">
        <v>3000</v>
      </c>
      <c r="N150" s="199">
        <v>3000</v>
      </c>
      <c r="O150" s="292">
        <v>2933.7</v>
      </c>
      <c r="P150" s="199">
        <f>O150-N150</f>
        <v>-66.300000000000182</v>
      </c>
      <c r="Q150" s="201">
        <f t="shared" si="186"/>
        <v>0.97789999999999999</v>
      </c>
      <c r="R150" s="233">
        <f t="shared" si="106"/>
        <v>3000</v>
      </c>
      <c r="S150" s="199">
        <f t="shared" si="107"/>
        <v>3000</v>
      </c>
      <c r="T150" s="199">
        <f t="shared" si="108"/>
        <v>3000</v>
      </c>
      <c r="U150" s="277">
        <f t="shared" si="109"/>
        <v>2933.7</v>
      </c>
      <c r="V150" s="199">
        <f>U150-T150</f>
        <v>-66.300000000000182</v>
      </c>
      <c r="W150" s="201">
        <f>U150/T150</f>
        <v>0.97789999999999999</v>
      </c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7"/>
      <c r="DV150" s="37"/>
      <c r="DW150" s="37"/>
      <c r="DX150" s="37"/>
      <c r="DY150" s="37"/>
      <c r="DZ150" s="37"/>
      <c r="EA150" s="37"/>
      <c r="EB150" s="37"/>
      <c r="EC150" s="37"/>
      <c r="ED150" s="37"/>
      <c r="EE150" s="37"/>
      <c r="EF150" s="37"/>
      <c r="EG150" s="37"/>
      <c r="EH150" s="37"/>
      <c r="EI150" s="37"/>
      <c r="EJ150" s="37"/>
      <c r="EK150" s="37"/>
      <c r="EL150" s="37"/>
      <c r="EM150" s="37"/>
      <c r="EN150" s="37"/>
      <c r="EO150" s="37"/>
      <c r="EP150" s="37"/>
      <c r="EQ150" s="37"/>
      <c r="ER150" s="37"/>
      <c r="ES150" s="37"/>
      <c r="ET150" s="37"/>
      <c r="EU150" s="37"/>
      <c r="EV150" s="37"/>
      <c r="EW150" s="37"/>
      <c r="EX150" s="37"/>
      <c r="EY150" s="37"/>
      <c r="EZ150" s="37"/>
      <c r="FA150" s="37"/>
      <c r="FB150" s="37"/>
      <c r="FC150" s="37"/>
      <c r="FD150" s="37"/>
      <c r="FE150" s="37"/>
      <c r="FF150" s="37"/>
      <c r="FG150" s="37"/>
      <c r="FH150" s="37"/>
      <c r="FI150" s="37"/>
      <c r="FJ150" s="37"/>
      <c r="FK150" s="37"/>
      <c r="FL150" s="37"/>
      <c r="FM150" s="37"/>
      <c r="FN150" s="37"/>
      <c r="FO150" s="37"/>
      <c r="FP150" s="37"/>
      <c r="FQ150" s="37"/>
      <c r="FR150" s="37"/>
      <c r="FS150" s="37"/>
      <c r="FT150" s="37"/>
      <c r="FU150" s="37"/>
      <c r="FV150" s="37"/>
      <c r="FW150" s="37"/>
      <c r="FX150" s="37"/>
      <c r="FY150" s="37"/>
      <c r="FZ150" s="37"/>
      <c r="GA150" s="37"/>
      <c r="GB150" s="37"/>
      <c r="GC150" s="37"/>
      <c r="GD150" s="37"/>
      <c r="GE150" s="37"/>
      <c r="GF150" s="37"/>
      <c r="GG150" s="37"/>
      <c r="GH150" s="37"/>
      <c r="GI150" s="37"/>
      <c r="GJ150" s="37"/>
      <c r="GK150" s="37"/>
      <c r="GL150" s="37"/>
      <c r="GM150" s="37"/>
      <c r="GN150" s="37"/>
    </row>
    <row r="151" spans="1:196" s="184" customFormat="1" ht="46.95" customHeight="1" x14ac:dyDescent="0.35">
      <c r="A151" s="401"/>
      <c r="B151" s="402"/>
      <c r="C151" s="402"/>
      <c r="D151" s="402"/>
      <c r="E151" s="422" t="s">
        <v>293</v>
      </c>
      <c r="F151" s="344"/>
      <c r="G151" s="345"/>
      <c r="H151" s="284"/>
      <c r="I151" s="338">
        <f t="shared" si="103"/>
        <v>0</v>
      </c>
      <c r="J151" s="270">
        <f t="shared" si="104"/>
        <v>0</v>
      </c>
      <c r="K151" s="278"/>
      <c r="L151" s="269">
        <v>3000</v>
      </c>
      <c r="M151" s="270">
        <v>3000</v>
      </c>
      <c r="N151" s="270">
        <v>3000</v>
      </c>
      <c r="O151" s="284">
        <v>2933.7</v>
      </c>
      <c r="P151" s="270">
        <f>O151-N151</f>
        <v>-66.300000000000182</v>
      </c>
      <c r="Q151" s="278">
        <f t="shared" si="186"/>
        <v>0.97789999999999999</v>
      </c>
      <c r="R151" s="269">
        <f t="shared" si="106"/>
        <v>3000</v>
      </c>
      <c r="S151" s="270">
        <f t="shared" si="107"/>
        <v>3000</v>
      </c>
      <c r="T151" s="270">
        <f t="shared" si="108"/>
        <v>3000</v>
      </c>
      <c r="U151" s="252">
        <f t="shared" si="109"/>
        <v>2933.7</v>
      </c>
      <c r="V151" s="270">
        <f t="shared" si="110"/>
        <v>-66.300000000000182</v>
      </c>
      <c r="W151" s="278">
        <f>U151/T151</f>
        <v>0.97789999999999999</v>
      </c>
      <c r="X151" s="182"/>
      <c r="Y151" s="182"/>
      <c r="Z151" s="182"/>
      <c r="AA151" s="182"/>
      <c r="AB151" s="182"/>
      <c r="AC151" s="182"/>
      <c r="AD151" s="182"/>
      <c r="AE151" s="182"/>
      <c r="AF151" s="182"/>
      <c r="AG151" s="182"/>
      <c r="AH151" s="182"/>
      <c r="AI151" s="182"/>
      <c r="AJ151" s="182"/>
      <c r="AK151" s="182"/>
      <c r="AL151" s="182"/>
      <c r="AM151" s="182"/>
      <c r="AN151" s="182"/>
      <c r="AO151" s="182"/>
      <c r="AP151" s="182"/>
      <c r="AQ151" s="182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  <c r="BZ151" s="183"/>
      <c r="CA151" s="183"/>
      <c r="CB151" s="183"/>
      <c r="CC151" s="183"/>
      <c r="CD151" s="183"/>
      <c r="CE151" s="183"/>
      <c r="CF151" s="183"/>
      <c r="CG151" s="183"/>
      <c r="CH151" s="183"/>
      <c r="CI151" s="183"/>
      <c r="CJ151" s="183"/>
      <c r="CK151" s="183"/>
      <c r="CL151" s="183"/>
      <c r="CM151" s="183"/>
      <c r="CN151" s="183"/>
      <c r="CO151" s="183"/>
      <c r="CP151" s="183"/>
      <c r="CQ151" s="183"/>
      <c r="CR151" s="183"/>
      <c r="CS151" s="183"/>
      <c r="CT151" s="183"/>
      <c r="CU151" s="183"/>
      <c r="CV151" s="183"/>
      <c r="CW151" s="183"/>
      <c r="CX151" s="183"/>
      <c r="CY151" s="183"/>
      <c r="CZ151" s="183"/>
      <c r="DA151" s="183"/>
      <c r="DB151" s="183"/>
      <c r="DC151" s="183"/>
      <c r="DD151" s="183"/>
      <c r="DE151" s="183"/>
      <c r="DF151" s="183"/>
      <c r="DG151" s="183"/>
      <c r="DH151" s="183"/>
      <c r="DI151" s="183"/>
      <c r="DJ151" s="183"/>
      <c r="DK151" s="183"/>
      <c r="DL151" s="183"/>
      <c r="DM151" s="183"/>
      <c r="DN151" s="183"/>
      <c r="DO151" s="183"/>
      <c r="DP151" s="183"/>
      <c r="DQ151" s="183"/>
      <c r="DR151" s="183"/>
      <c r="DS151" s="183"/>
      <c r="DT151" s="183"/>
      <c r="DU151" s="183"/>
      <c r="DV151" s="183"/>
      <c r="DW151" s="183"/>
      <c r="DX151" s="183"/>
      <c r="DY151" s="183"/>
      <c r="DZ151" s="183"/>
      <c r="EA151" s="183"/>
      <c r="EB151" s="183"/>
      <c r="EC151" s="183"/>
      <c r="ED151" s="183"/>
      <c r="EE151" s="183"/>
      <c r="EF151" s="183"/>
      <c r="EG151" s="183"/>
      <c r="EH151" s="183"/>
      <c r="EI151" s="183"/>
      <c r="EJ151" s="183"/>
      <c r="EK151" s="183"/>
      <c r="EL151" s="183"/>
      <c r="EM151" s="183"/>
      <c r="EN151" s="183"/>
      <c r="EO151" s="183"/>
      <c r="EP151" s="183"/>
      <c r="EQ151" s="183"/>
      <c r="ER151" s="183"/>
      <c r="ES151" s="183"/>
      <c r="ET151" s="183"/>
      <c r="EU151" s="183"/>
      <c r="EV151" s="183"/>
      <c r="EW151" s="183"/>
      <c r="EX151" s="183"/>
      <c r="EY151" s="183"/>
      <c r="EZ151" s="183"/>
      <c r="FA151" s="183"/>
      <c r="FB151" s="183"/>
      <c r="FC151" s="183"/>
      <c r="FD151" s="183"/>
      <c r="FE151" s="183"/>
      <c r="FF151" s="183"/>
      <c r="FG151" s="183"/>
      <c r="FH151" s="183"/>
      <c r="FI151" s="183"/>
      <c r="FJ151" s="183"/>
      <c r="FK151" s="183"/>
      <c r="FL151" s="183"/>
      <c r="FM151" s="183"/>
      <c r="FN151" s="183"/>
      <c r="FO151" s="183"/>
      <c r="FP151" s="183"/>
      <c r="FQ151" s="183"/>
      <c r="FR151" s="183"/>
      <c r="FS151" s="183"/>
      <c r="FT151" s="183"/>
      <c r="FU151" s="183"/>
      <c r="FV151" s="183"/>
      <c r="FW151" s="183"/>
      <c r="FX151" s="183"/>
      <c r="FY151" s="183"/>
      <c r="FZ151" s="183"/>
      <c r="GA151" s="183"/>
      <c r="GB151" s="183"/>
      <c r="GC151" s="183"/>
      <c r="GD151" s="183"/>
      <c r="GE151" s="183"/>
      <c r="GF151" s="183"/>
      <c r="GG151" s="183"/>
      <c r="GH151" s="183"/>
      <c r="GI151" s="183"/>
      <c r="GJ151" s="183"/>
      <c r="GK151" s="183"/>
      <c r="GL151" s="183"/>
      <c r="GM151" s="183"/>
      <c r="GN151" s="183"/>
    </row>
    <row r="152" spans="1:196" s="3" customFormat="1" ht="25.5" customHeight="1" x14ac:dyDescent="0.3">
      <c r="A152" s="540" t="s">
        <v>5</v>
      </c>
      <c r="B152" s="541"/>
      <c r="C152" s="541"/>
      <c r="D152" s="541"/>
      <c r="E152" s="542"/>
      <c r="F152" s="310">
        <f>SUM(F8,F30,F60,F72,F77,F83,F84,F85,F86,F101,F137,F142:F143,F150)</f>
        <v>730383.39999999991</v>
      </c>
      <c r="G152" s="199">
        <f>SUM(G8,G30,G60,G72,G77,G83,G84,G85,G86,G101,G137,G142:G143,G150)</f>
        <v>555011.89999999991</v>
      </c>
      <c r="H152" s="244">
        <f>SUM(H8,H30,H60,H72,H77,H83,H84,H85,H86,H101,H137,H142:H143,H150)</f>
        <v>500386.29999999981</v>
      </c>
      <c r="I152" s="334">
        <v>1</v>
      </c>
      <c r="J152" s="199">
        <f>SUM(J8,J30,J60,J72,J77,J83,J84,J85,J86,J101,J137,J142:J143,J150)</f>
        <v>-54625.599999999991</v>
      </c>
      <c r="K152" s="273">
        <f t="shared" si="102"/>
        <v>0.90157760581349677</v>
      </c>
      <c r="L152" s="233">
        <f>SUM(L8,L30,L60,L72,L77,L83,L84,L85,L86,L101,L137,L142:L143,L150)</f>
        <v>88754.8</v>
      </c>
      <c r="M152" s="199">
        <f>SUM(M8,M30,M60,M72,M77,M83,M84,M85,M86,M101,M137,M142:M143,M150)</f>
        <v>143392.1</v>
      </c>
      <c r="N152" s="199">
        <f>SUM(N8,N30,N60,N72,N77,N83,N84,N85,N86,N101,N137,N142:N143,N150)</f>
        <v>120121.99999999999</v>
      </c>
      <c r="O152" s="244">
        <f>SUM(O8,O30,O60,O72,O77,O83,O84,O85,O86,O101,O137,O142:O143,O150)</f>
        <v>89786.000000000015</v>
      </c>
      <c r="P152" s="199">
        <f>SUM(P8,P30,P60,P72,P77,P83,P84,P85,P86,P101,P137,P142:P143,P150)</f>
        <v>-30335.999999999996</v>
      </c>
      <c r="Q152" s="201">
        <f t="shared" si="186"/>
        <v>0.74745675230182673</v>
      </c>
      <c r="R152" s="233">
        <f>SUM(R8,R30,R60,R72,R77,R83,R84,R85,R86,R101,R137,R142:R143,R150)</f>
        <v>819138.2</v>
      </c>
      <c r="S152" s="199">
        <f>SUM(S8,S30,S60,S72,S77,S83,S84,S85,S86,S101,S137,S142:S143,S150)</f>
        <v>873775.5</v>
      </c>
      <c r="T152" s="199">
        <f>SUM(T8,T30,T60,T72,T77,T83,T84,T85,T86,T101,T137,T142:T143,T150)</f>
        <v>675133.9</v>
      </c>
      <c r="U152" s="244">
        <f>SUM(U8,U30,U60,U72,U77,U83,U84,U85,U86,U101,U137,U142:U143,U150)</f>
        <v>590172.29999999981</v>
      </c>
      <c r="V152" s="199">
        <f>SUM(V8,V30,V60,V72,V77,V83,V84,V85,V86,V101,V137,V142:V143,V150)</f>
        <v>-84961.599999999991</v>
      </c>
      <c r="W152" s="273">
        <f t="shared" si="111"/>
        <v>0.87415592669839237</v>
      </c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  <c r="BF152" s="34"/>
      <c r="BG152" s="34"/>
      <c r="BH152" s="34"/>
      <c r="BI152" s="34"/>
      <c r="BJ152" s="34"/>
      <c r="BK152" s="34"/>
      <c r="BL152" s="34"/>
      <c r="BM152" s="34"/>
      <c r="BN152" s="34"/>
      <c r="BO152" s="34"/>
      <c r="BP152" s="34"/>
      <c r="BQ152" s="34"/>
      <c r="BR152" s="34"/>
      <c r="BS152" s="34"/>
      <c r="BT152" s="34"/>
      <c r="BU152" s="34"/>
      <c r="BV152" s="34"/>
      <c r="BW152" s="34"/>
      <c r="BX152" s="34"/>
      <c r="BY152" s="34"/>
      <c r="BZ152" s="34"/>
      <c r="CA152" s="34"/>
      <c r="CB152" s="34"/>
      <c r="CC152" s="34"/>
      <c r="CD152" s="34"/>
      <c r="CE152" s="34"/>
      <c r="CF152" s="34"/>
      <c r="CG152" s="34"/>
      <c r="CH152" s="34"/>
      <c r="CI152" s="34"/>
      <c r="CJ152" s="34"/>
      <c r="CK152" s="34"/>
      <c r="CL152" s="34"/>
      <c r="CM152" s="34"/>
      <c r="CN152" s="34"/>
      <c r="CO152" s="34"/>
      <c r="CP152" s="34"/>
      <c r="CQ152" s="34"/>
      <c r="CR152" s="34"/>
      <c r="CS152" s="34"/>
      <c r="CT152" s="34"/>
      <c r="CU152" s="34"/>
      <c r="CV152" s="34"/>
      <c r="CW152" s="34"/>
      <c r="CX152" s="34"/>
      <c r="CY152" s="34"/>
      <c r="CZ152" s="34"/>
      <c r="DA152" s="34"/>
      <c r="DB152" s="34"/>
      <c r="DC152" s="34"/>
      <c r="DD152" s="34"/>
      <c r="DE152" s="34"/>
      <c r="DF152" s="34"/>
      <c r="DG152" s="34"/>
      <c r="DH152" s="34"/>
      <c r="DI152" s="34"/>
      <c r="DJ152" s="34"/>
      <c r="DK152" s="34"/>
      <c r="DL152" s="34"/>
      <c r="DM152" s="34"/>
      <c r="DN152" s="34"/>
      <c r="DO152" s="34"/>
      <c r="DP152" s="34"/>
      <c r="DQ152" s="34"/>
      <c r="DR152" s="34"/>
      <c r="DS152" s="34"/>
      <c r="DT152" s="34"/>
      <c r="DU152" s="34"/>
      <c r="DV152" s="34"/>
      <c r="DW152" s="34"/>
      <c r="DX152" s="34"/>
      <c r="DY152" s="34"/>
      <c r="DZ152" s="34"/>
      <c r="EA152" s="34"/>
      <c r="EB152" s="34"/>
      <c r="EC152" s="34"/>
      <c r="ED152" s="34"/>
      <c r="EE152" s="34"/>
      <c r="EF152" s="34"/>
      <c r="EG152" s="34"/>
      <c r="EH152" s="34"/>
      <c r="EI152" s="34"/>
      <c r="EJ152" s="34"/>
      <c r="EK152" s="34"/>
      <c r="EL152" s="34"/>
      <c r="EM152" s="34"/>
      <c r="EN152" s="34"/>
      <c r="EO152" s="34"/>
      <c r="EP152" s="34"/>
      <c r="EQ152" s="34"/>
      <c r="ER152" s="34"/>
      <c r="ES152" s="34"/>
      <c r="ET152" s="34"/>
      <c r="EU152" s="34"/>
      <c r="EV152" s="34"/>
      <c r="EW152" s="34"/>
      <c r="EX152" s="34"/>
      <c r="EY152" s="34"/>
      <c r="EZ152" s="34"/>
      <c r="FA152" s="34"/>
      <c r="FB152" s="34"/>
      <c r="FC152" s="34"/>
      <c r="FD152" s="34"/>
      <c r="FE152" s="34"/>
      <c r="FF152" s="34"/>
      <c r="FG152" s="34"/>
      <c r="FH152" s="34"/>
      <c r="FI152" s="34"/>
      <c r="FJ152" s="34"/>
      <c r="FK152" s="34"/>
      <c r="FL152" s="34"/>
      <c r="FM152" s="34"/>
      <c r="FN152" s="34"/>
      <c r="FO152" s="34"/>
      <c r="FP152" s="34"/>
      <c r="FQ152" s="34"/>
      <c r="FR152" s="34"/>
      <c r="FS152" s="34"/>
      <c r="FT152" s="34"/>
      <c r="FU152" s="34"/>
      <c r="FV152" s="34"/>
      <c r="FW152" s="34"/>
      <c r="FX152" s="34"/>
      <c r="FY152" s="34"/>
      <c r="FZ152" s="34"/>
      <c r="GA152" s="34"/>
      <c r="GB152" s="34"/>
      <c r="GC152" s="34"/>
      <c r="GD152" s="34"/>
      <c r="GE152" s="34"/>
      <c r="GF152" s="34"/>
      <c r="GG152" s="34"/>
      <c r="GH152" s="34"/>
      <c r="GI152" s="34"/>
      <c r="GJ152" s="34"/>
      <c r="GK152" s="34"/>
      <c r="GL152" s="34"/>
      <c r="GM152" s="34"/>
      <c r="GN152" s="34"/>
    </row>
    <row r="153" spans="1:196" s="12" customFormat="1" ht="75.599999999999994" customHeight="1" x14ac:dyDescent="0.35">
      <c r="A153" s="197">
        <v>15</v>
      </c>
      <c r="B153" s="416">
        <v>250909</v>
      </c>
      <c r="C153" s="416">
        <v>8821</v>
      </c>
      <c r="D153" s="416">
        <v>1060</v>
      </c>
      <c r="E153" s="429" t="s">
        <v>362</v>
      </c>
      <c r="F153" s="301">
        <v>650</v>
      </c>
      <c r="G153" s="228"/>
      <c r="H153" s="292"/>
      <c r="I153" s="346"/>
      <c r="J153" s="347"/>
      <c r="K153" s="273"/>
      <c r="L153" s="234">
        <v>350</v>
      </c>
      <c r="M153" s="248">
        <v>350</v>
      </c>
      <c r="N153" s="207"/>
      <c r="O153" s="282"/>
      <c r="P153" s="207">
        <f>O153-N153</f>
        <v>0</v>
      </c>
      <c r="Q153" s="201"/>
      <c r="R153" s="234">
        <f>SUM(F153,L153)</f>
        <v>1000</v>
      </c>
      <c r="S153" s="207">
        <f t="shared" si="107"/>
        <v>1000</v>
      </c>
      <c r="T153" s="207">
        <f t="shared" ref="T153" si="244">SUM(G153,N153)</f>
        <v>0</v>
      </c>
      <c r="U153" s="249">
        <f t="shared" ref="U153" si="245">SUM(H153,O153)</f>
        <v>0</v>
      </c>
      <c r="V153" s="207">
        <f>U153-T153</f>
        <v>0</v>
      </c>
      <c r="W153" s="273"/>
      <c r="X153" s="61"/>
      <c r="Y153" s="61"/>
      <c r="Z153" s="61"/>
      <c r="AA153" s="61"/>
      <c r="AB153" s="61"/>
      <c r="AC153" s="61"/>
      <c r="AD153" s="61"/>
      <c r="AE153" s="61"/>
      <c r="AF153" s="61"/>
      <c r="AG153" s="61"/>
      <c r="AH153" s="61"/>
      <c r="AI153" s="61"/>
      <c r="AJ153" s="61"/>
      <c r="AK153" s="61"/>
      <c r="AL153" s="61"/>
      <c r="AM153" s="61"/>
      <c r="AN153" s="61"/>
      <c r="AO153" s="61"/>
      <c r="AP153" s="61"/>
      <c r="AQ153" s="61"/>
      <c r="AR153" s="62"/>
      <c r="AS153" s="62"/>
      <c r="AT153" s="62"/>
      <c r="AU153" s="62"/>
      <c r="AV153" s="62"/>
      <c r="AW153" s="62"/>
      <c r="AX153" s="62"/>
      <c r="AY153" s="62"/>
      <c r="AZ153" s="62"/>
      <c r="BA153" s="62"/>
      <c r="BB153" s="62"/>
      <c r="BC153" s="62"/>
      <c r="BD153" s="62"/>
      <c r="BE153" s="62"/>
      <c r="BF153" s="62"/>
      <c r="BG153" s="62"/>
      <c r="BH153" s="62"/>
      <c r="BI153" s="62"/>
      <c r="BJ153" s="62"/>
      <c r="BK153" s="62"/>
      <c r="BL153" s="62"/>
      <c r="BM153" s="62"/>
      <c r="BN153" s="62"/>
      <c r="BO153" s="62"/>
      <c r="BP153" s="62"/>
      <c r="BQ153" s="62"/>
      <c r="BR153" s="62"/>
      <c r="BS153" s="62"/>
      <c r="BT153" s="62"/>
      <c r="BU153" s="62"/>
      <c r="BV153" s="62"/>
      <c r="BW153" s="62"/>
      <c r="BX153" s="62"/>
      <c r="BY153" s="62"/>
      <c r="BZ153" s="62"/>
      <c r="CA153" s="62"/>
      <c r="CB153" s="62"/>
      <c r="CC153" s="62"/>
      <c r="CD153" s="62"/>
      <c r="CE153" s="62"/>
      <c r="CF153" s="62"/>
      <c r="CG153" s="62"/>
      <c r="CH153" s="62"/>
      <c r="CI153" s="62"/>
      <c r="CJ153" s="62"/>
      <c r="CK153" s="62"/>
      <c r="CL153" s="62"/>
      <c r="CM153" s="62"/>
      <c r="CN153" s="62"/>
      <c r="CO153" s="62"/>
      <c r="CP153" s="62"/>
      <c r="CQ153" s="62"/>
      <c r="CR153" s="62"/>
      <c r="CS153" s="62"/>
      <c r="CT153" s="62"/>
      <c r="CU153" s="62"/>
      <c r="CV153" s="62"/>
      <c r="CW153" s="62"/>
      <c r="CX153" s="62"/>
      <c r="CY153" s="62"/>
      <c r="CZ153" s="62"/>
      <c r="DA153" s="62"/>
      <c r="DB153" s="62"/>
      <c r="DC153" s="62"/>
      <c r="DD153" s="62"/>
      <c r="DE153" s="62"/>
      <c r="DF153" s="62"/>
      <c r="DG153" s="62"/>
      <c r="DH153" s="62"/>
      <c r="DI153" s="62"/>
      <c r="DJ153" s="62"/>
      <c r="DK153" s="62"/>
      <c r="DL153" s="62"/>
      <c r="DM153" s="62"/>
      <c r="DN153" s="62"/>
      <c r="DO153" s="62"/>
      <c r="DP153" s="62"/>
      <c r="DQ153" s="62"/>
      <c r="DR153" s="62"/>
      <c r="DS153" s="62"/>
      <c r="DT153" s="62"/>
      <c r="DU153" s="62"/>
      <c r="DV153" s="62"/>
      <c r="DW153" s="62"/>
      <c r="DX153" s="62"/>
      <c r="DY153" s="62"/>
      <c r="DZ153" s="62"/>
      <c r="EA153" s="62"/>
      <c r="EB153" s="62"/>
      <c r="EC153" s="62"/>
      <c r="ED153" s="62"/>
      <c r="EE153" s="62"/>
      <c r="EF153" s="62"/>
      <c r="EG153" s="62"/>
      <c r="EH153" s="62"/>
      <c r="EI153" s="62"/>
      <c r="EJ153" s="62"/>
      <c r="EK153" s="62"/>
      <c r="EL153" s="62"/>
      <c r="EM153" s="62"/>
      <c r="EN153" s="62"/>
      <c r="EO153" s="62"/>
      <c r="EP153" s="62"/>
      <c r="EQ153" s="62"/>
      <c r="ER153" s="62"/>
      <c r="ES153" s="62"/>
      <c r="ET153" s="62"/>
      <c r="EU153" s="62"/>
      <c r="EV153" s="62"/>
      <c r="EW153" s="62"/>
      <c r="EX153" s="62"/>
      <c r="EY153" s="62"/>
      <c r="EZ153" s="62"/>
      <c r="FA153" s="62"/>
      <c r="FB153" s="62"/>
      <c r="FC153" s="62"/>
      <c r="FD153" s="62"/>
      <c r="FE153" s="62"/>
      <c r="FF153" s="62"/>
      <c r="FG153" s="62"/>
      <c r="FH153" s="62"/>
      <c r="FI153" s="62"/>
      <c r="FJ153" s="62"/>
      <c r="FK153" s="62"/>
      <c r="FL153" s="62"/>
      <c r="FM153" s="62"/>
      <c r="FN153" s="62"/>
      <c r="FO153" s="62"/>
      <c r="FP153" s="62"/>
      <c r="FQ153" s="62"/>
      <c r="FR153" s="62"/>
      <c r="FS153" s="62"/>
      <c r="FT153" s="62"/>
      <c r="FU153" s="62"/>
      <c r="FV153" s="62"/>
      <c r="FW153" s="62"/>
      <c r="FX153" s="62"/>
      <c r="FY153" s="62"/>
      <c r="FZ153" s="62"/>
      <c r="GA153" s="62"/>
      <c r="GB153" s="62"/>
      <c r="GC153" s="62"/>
      <c r="GD153" s="62"/>
      <c r="GE153" s="63"/>
      <c r="GF153" s="63"/>
      <c r="GG153" s="63"/>
      <c r="GH153" s="63"/>
      <c r="GI153" s="63"/>
      <c r="GJ153" s="63"/>
      <c r="GK153" s="63"/>
      <c r="GL153" s="63"/>
      <c r="GM153" s="63"/>
      <c r="GN153" s="63"/>
    </row>
    <row r="154" spans="1:196" s="12" customFormat="1" ht="73.2" customHeight="1" x14ac:dyDescent="0.35">
      <c r="A154" s="197">
        <v>16</v>
      </c>
      <c r="B154" s="416">
        <v>250909</v>
      </c>
      <c r="C154" s="416">
        <v>8822</v>
      </c>
      <c r="D154" s="416">
        <v>1060</v>
      </c>
      <c r="E154" s="429" t="s">
        <v>288</v>
      </c>
      <c r="F154" s="340"/>
      <c r="G154" s="228"/>
      <c r="H154" s="292"/>
      <c r="I154" s="346"/>
      <c r="J154" s="347"/>
      <c r="K154" s="273"/>
      <c r="L154" s="234"/>
      <c r="M154" s="248"/>
      <c r="N154" s="207"/>
      <c r="O154" s="282">
        <v>-60.5</v>
      </c>
      <c r="P154" s="207">
        <f>O154-N154</f>
        <v>-60.5</v>
      </c>
      <c r="Q154" s="201"/>
      <c r="R154" s="234">
        <f>SUM(F154,L154)</f>
        <v>0</v>
      </c>
      <c r="S154" s="248" t="s">
        <v>187</v>
      </c>
      <c r="T154" s="207">
        <f t="shared" ref="S154:U155" si="246">SUM(G154,N154)</f>
        <v>0</v>
      </c>
      <c r="U154" s="249">
        <f t="shared" si="246"/>
        <v>-60.5</v>
      </c>
      <c r="V154" s="207">
        <f>U154-T154</f>
        <v>-60.5</v>
      </c>
      <c r="W154" s="273"/>
      <c r="X154" s="61"/>
      <c r="Y154" s="61"/>
      <c r="Z154" s="61"/>
      <c r="AA154" s="61"/>
      <c r="AB154" s="61"/>
      <c r="AC154" s="61"/>
      <c r="AD154" s="61"/>
      <c r="AE154" s="61"/>
      <c r="AF154" s="61"/>
      <c r="AG154" s="61"/>
      <c r="AH154" s="61"/>
      <c r="AI154" s="61"/>
      <c r="AJ154" s="61"/>
      <c r="AK154" s="61"/>
      <c r="AL154" s="61"/>
      <c r="AM154" s="61"/>
      <c r="AN154" s="61"/>
      <c r="AO154" s="61"/>
      <c r="AP154" s="61"/>
      <c r="AQ154" s="61"/>
      <c r="AR154" s="62"/>
      <c r="AS154" s="62"/>
      <c r="AT154" s="62"/>
      <c r="AU154" s="62"/>
      <c r="AV154" s="62"/>
      <c r="AW154" s="62"/>
      <c r="AX154" s="62"/>
      <c r="AY154" s="62"/>
      <c r="AZ154" s="62"/>
      <c r="BA154" s="62"/>
      <c r="BB154" s="62"/>
      <c r="BC154" s="62"/>
      <c r="BD154" s="62"/>
      <c r="BE154" s="62"/>
      <c r="BF154" s="62"/>
      <c r="BG154" s="62"/>
      <c r="BH154" s="62"/>
      <c r="BI154" s="62"/>
      <c r="BJ154" s="62"/>
      <c r="BK154" s="62"/>
      <c r="BL154" s="62"/>
      <c r="BM154" s="62"/>
      <c r="BN154" s="62"/>
      <c r="BO154" s="62"/>
      <c r="BP154" s="62"/>
      <c r="BQ154" s="62"/>
      <c r="BR154" s="62"/>
      <c r="BS154" s="62"/>
      <c r="BT154" s="62"/>
      <c r="BU154" s="62"/>
      <c r="BV154" s="62"/>
      <c r="BW154" s="62"/>
      <c r="BX154" s="62"/>
      <c r="BY154" s="62"/>
      <c r="BZ154" s="62"/>
      <c r="CA154" s="62"/>
      <c r="CB154" s="62"/>
      <c r="CC154" s="62"/>
      <c r="CD154" s="62"/>
      <c r="CE154" s="62"/>
      <c r="CF154" s="62"/>
      <c r="CG154" s="62"/>
      <c r="CH154" s="62"/>
      <c r="CI154" s="62"/>
      <c r="CJ154" s="62"/>
      <c r="CK154" s="62"/>
      <c r="CL154" s="62"/>
      <c r="CM154" s="62"/>
      <c r="CN154" s="62"/>
      <c r="CO154" s="62"/>
      <c r="CP154" s="62"/>
      <c r="CQ154" s="62"/>
      <c r="CR154" s="62"/>
      <c r="CS154" s="62"/>
      <c r="CT154" s="62"/>
      <c r="CU154" s="62"/>
      <c r="CV154" s="62"/>
      <c r="CW154" s="62"/>
      <c r="CX154" s="62"/>
      <c r="CY154" s="62"/>
      <c r="CZ154" s="62"/>
      <c r="DA154" s="62"/>
      <c r="DB154" s="62"/>
      <c r="DC154" s="62"/>
      <c r="DD154" s="62"/>
      <c r="DE154" s="62"/>
      <c r="DF154" s="62"/>
      <c r="DG154" s="62"/>
      <c r="DH154" s="62"/>
      <c r="DI154" s="62"/>
      <c r="DJ154" s="62"/>
      <c r="DK154" s="62"/>
      <c r="DL154" s="62"/>
      <c r="DM154" s="62"/>
      <c r="DN154" s="62"/>
      <c r="DO154" s="62"/>
      <c r="DP154" s="62"/>
      <c r="DQ154" s="62"/>
      <c r="DR154" s="62"/>
      <c r="DS154" s="62"/>
      <c r="DT154" s="62"/>
      <c r="DU154" s="62"/>
      <c r="DV154" s="62"/>
      <c r="DW154" s="62"/>
      <c r="DX154" s="62"/>
      <c r="DY154" s="62"/>
      <c r="DZ154" s="62"/>
      <c r="EA154" s="62"/>
      <c r="EB154" s="62"/>
      <c r="EC154" s="62"/>
      <c r="ED154" s="62"/>
      <c r="EE154" s="62"/>
      <c r="EF154" s="62"/>
      <c r="EG154" s="62"/>
      <c r="EH154" s="62"/>
      <c r="EI154" s="62"/>
      <c r="EJ154" s="62"/>
      <c r="EK154" s="62"/>
      <c r="EL154" s="62"/>
      <c r="EM154" s="62"/>
      <c r="EN154" s="62"/>
      <c r="EO154" s="62"/>
      <c r="EP154" s="62"/>
      <c r="EQ154" s="62"/>
      <c r="ER154" s="62"/>
      <c r="ES154" s="62"/>
      <c r="ET154" s="62"/>
      <c r="EU154" s="62"/>
      <c r="EV154" s="62"/>
      <c r="EW154" s="62"/>
      <c r="EX154" s="62"/>
      <c r="EY154" s="62"/>
      <c r="EZ154" s="62"/>
      <c r="FA154" s="62"/>
      <c r="FB154" s="62"/>
      <c r="FC154" s="62"/>
      <c r="FD154" s="62"/>
      <c r="FE154" s="62"/>
      <c r="FF154" s="62"/>
      <c r="FG154" s="62"/>
      <c r="FH154" s="62"/>
      <c r="FI154" s="62"/>
      <c r="FJ154" s="62"/>
      <c r="FK154" s="62"/>
      <c r="FL154" s="62"/>
      <c r="FM154" s="62"/>
      <c r="FN154" s="62"/>
      <c r="FO154" s="62"/>
      <c r="FP154" s="62"/>
      <c r="FQ154" s="62"/>
      <c r="FR154" s="62"/>
      <c r="FS154" s="62"/>
      <c r="FT154" s="62"/>
      <c r="FU154" s="62"/>
      <c r="FV154" s="62"/>
      <c r="FW154" s="62"/>
      <c r="FX154" s="62"/>
      <c r="FY154" s="62"/>
      <c r="FZ154" s="62"/>
      <c r="GA154" s="62"/>
      <c r="GB154" s="62"/>
      <c r="GC154" s="62"/>
      <c r="GD154" s="62"/>
      <c r="GE154" s="63"/>
      <c r="GF154" s="63"/>
      <c r="GG154" s="63"/>
      <c r="GH154" s="63"/>
      <c r="GI154" s="63"/>
      <c r="GJ154" s="63"/>
      <c r="GK154" s="63"/>
      <c r="GL154" s="63"/>
      <c r="GM154" s="63"/>
      <c r="GN154" s="63"/>
    </row>
    <row r="155" spans="1:196" s="13" customFormat="1" ht="40.200000000000003" customHeight="1" thickBot="1" x14ac:dyDescent="0.35">
      <c r="A155" s="229"/>
      <c r="B155" s="430"/>
      <c r="C155" s="430"/>
      <c r="D155" s="430"/>
      <c r="E155" s="431" t="s">
        <v>33</v>
      </c>
      <c r="F155" s="348">
        <f>SUM(F152:F154)</f>
        <v>731033.39999999991</v>
      </c>
      <c r="G155" s="230">
        <f>SUM(G152:G154)</f>
        <v>555011.89999999991</v>
      </c>
      <c r="H155" s="295">
        <f>SUM(H152:H154)</f>
        <v>500386.29999999981</v>
      </c>
      <c r="I155" s="349">
        <v>1</v>
      </c>
      <c r="J155" s="350">
        <f>H155-G155</f>
        <v>-54625.600000000093</v>
      </c>
      <c r="K155" s="280">
        <f t="shared" si="102"/>
        <v>0.90157760581349677</v>
      </c>
      <c r="L155" s="236">
        <f>SUM(L152:L154)</f>
        <v>89104.8</v>
      </c>
      <c r="M155" s="294">
        <f>SUM(M152:M154)</f>
        <v>143742.1</v>
      </c>
      <c r="N155" s="230">
        <f>SUM(N152:N154)</f>
        <v>120121.99999999999</v>
      </c>
      <c r="O155" s="295">
        <f>SUM(O152:O154)</f>
        <v>89725.500000000015</v>
      </c>
      <c r="P155" s="230">
        <f>SUM(P152:P154)</f>
        <v>-30396.499999999996</v>
      </c>
      <c r="Q155" s="232">
        <f t="shared" si="186"/>
        <v>0.74695309768402141</v>
      </c>
      <c r="R155" s="237">
        <f>SUM(F155,L155)</f>
        <v>820138.2</v>
      </c>
      <c r="S155" s="231">
        <f t="shared" si="246"/>
        <v>874775.49999999988</v>
      </c>
      <c r="T155" s="231">
        <f t="shared" si="246"/>
        <v>675133.89999999991</v>
      </c>
      <c r="U155" s="279">
        <f t="shared" si="246"/>
        <v>590111.79999999981</v>
      </c>
      <c r="V155" s="231">
        <f>U155-T155</f>
        <v>-85022.100000000093</v>
      </c>
      <c r="W155" s="280">
        <f t="shared" si="111"/>
        <v>0.87406631484509945</v>
      </c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  <c r="BP155" s="65"/>
      <c r="BQ155" s="65"/>
      <c r="BR155" s="65"/>
      <c r="BS155" s="65"/>
      <c r="BT155" s="65"/>
      <c r="BU155" s="65"/>
      <c r="BV155" s="65"/>
      <c r="BW155" s="65"/>
      <c r="BX155" s="65"/>
      <c r="BY155" s="65"/>
      <c r="BZ155" s="65"/>
      <c r="CA155" s="65"/>
      <c r="CB155" s="65"/>
      <c r="CC155" s="65"/>
      <c r="CD155" s="65"/>
      <c r="CE155" s="65"/>
      <c r="CF155" s="65"/>
      <c r="CG155" s="65"/>
      <c r="CH155" s="65"/>
      <c r="CI155" s="65"/>
      <c r="CJ155" s="65"/>
      <c r="CK155" s="65"/>
      <c r="CL155" s="65"/>
      <c r="CM155" s="65"/>
      <c r="CN155" s="65"/>
      <c r="CO155" s="65"/>
      <c r="CP155" s="65"/>
      <c r="CQ155" s="65"/>
      <c r="CR155" s="65"/>
      <c r="CS155" s="65"/>
      <c r="CT155" s="65"/>
      <c r="CU155" s="65"/>
      <c r="CV155" s="65"/>
      <c r="CW155" s="65"/>
      <c r="CX155" s="65"/>
      <c r="CY155" s="65"/>
      <c r="CZ155" s="65"/>
      <c r="DA155" s="65"/>
      <c r="DB155" s="65"/>
      <c r="DC155" s="65"/>
      <c r="DD155" s="65"/>
      <c r="DE155" s="65"/>
      <c r="DF155" s="65"/>
      <c r="DG155" s="65"/>
      <c r="DH155" s="65"/>
      <c r="DI155" s="65"/>
      <c r="DJ155" s="65"/>
      <c r="DK155" s="65"/>
      <c r="DL155" s="65"/>
      <c r="DM155" s="65"/>
      <c r="DN155" s="65"/>
      <c r="DO155" s="65"/>
      <c r="DP155" s="65"/>
      <c r="DQ155" s="65"/>
      <c r="DR155" s="65"/>
      <c r="DS155" s="65"/>
      <c r="DT155" s="65"/>
      <c r="DU155" s="65"/>
      <c r="DV155" s="65"/>
      <c r="DW155" s="65"/>
      <c r="DX155" s="65"/>
      <c r="DY155" s="65"/>
      <c r="DZ155" s="65"/>
      <c r="EA155" s="65"/>
      <c r="EB155" s="65"/>
      <c r="EC155" s="65"/>
      <c r="ED155" s="65"/>
      <c r="EE155" s="65"/>
      <c r="EF155" s="65"/>
      <c r="EG155" s="65"/>
      <c r="EH155" s="65"/>
      <c r="EI155" s="65"/>
      <c r="EJ155" s="65"/>
      <c r="EK155" s="65"/>
      <c r="EL155" s="65"/>
      <c r="EM155" s="65"/>
      <c r="EN155" s="65"/>
      <c r="EO155" s="65"/>
      <c r="EP155" s="65"/>
      <c r="EQ155" s="65"/>
      <c r="ER155" s="65"/>
      <c r="ES155" s="65"/>
      <c r="ET155" s="65"/>
      <c r="EU155" s="65"/>
      <c r="EV155" s="65"/>
      <c r="EW155" s="65"/>
      <c r="EX155" s="65"/>
      <c r="EY155" s="65"/>
      <c r="EZ155" s="65"/>
      <c r="FA155" s="65"/>
      <c r="FB155" s="65"/>
      <c r="FC155" s="65"/>
      <c r="FD155" s="65"/>
      <c r="FE155" s="65"/>
      <c r="FF155" s="65"/>
      <c r="FG155" s="65"/>
      <c r="FH155" s="65"/>
      <c r="FI155" s="65"/>
      <c r="FJ155" s="65"/>
      <c r="FK155" s="65"/>
      <c r="FL155" s="65"/>
      <c r="FM155" s="65"/>
      <c r="FN155" s="65"/>
      <c r="FO155" s="65"/>
      <c r="FP155" s="65"/>
      <c r="FQ155" s="65"/>
      <c r="FR155" s="65"/>
      <c r="FS155" s="65"/>
      <c r="FT155" s="65"/>
      <c r="FU155" s="65"/>
      <c r="FV155" s="65"/>
      <c r="FW155" s="65"/>
      <c r="FX155" s="65"/>
      <c r="FY155" s="65"/>
      <c r="FZ155" s="65"/>
      <c r="GA155" s="65"/>
      <c r="GB155" s="65"/>
      <c r="GC155" s="65"/>
      <c r="GD155" s="65"/>
      <c r="GE155" s="24"/>
      <c r="GF155" s="24"/>
      <c r="GG155" s="24"/>
      <c r="GH155" s="24"/>
      <c r="GI155" s="24"/>
      <c r="GJ155" s="24"/>
      <c r="GK155" s="24"/>
      <c r="GL155" s="24"/>
      <c r="GM155" s="24"/>
      <c r="GN155" s="24"/>
    </row>
    <row r="156" spans="1:196" s="7" customFormat="1" ht="46.5" customHeight="1" x14ac:dyDescent="0.4">
      <c r="B156" s="74"/>
      <c r="C156" s="74"/>
      <c r="D156" s="74"/>
      <c r="E156" s="536" t="s">
        <v>363</v>
      </c>
      <c r="F156" s="536"/>
      <c r="G156" s="151"/>
      <c r="H156" s="26"/>
      <c r="I156" s="149"/>
      <c r="J156" s="149"/>
      <c r="K156" s="150"/>
      <c r="L156" s="66"/>
      <c r="M156" s="484" t="s">
        <v>364</v>
      </c>
      <c r="N156" s="68"/>
      <c r="O156" s="68"/>
      <c r="P156" s="68"/>
      <c r="Q156" s="66"/>
      <c r="R156" s="26"/>
      <c r="S156" s="26"/>
      <c r="T156" s="26"/>
      <c r="U156" s="66"/>
      <c r="V156" s="66"/>
      <c r="W156" s="66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  <c r="BU156" s="33"/>
      <c r="BV156" s="33"/>
      <c r="BW156" s="33"/>
      <c r="BX156" s="33"/>
      <c r="BY156" s="33"/>
      <c r="BZ156" s="33"/>
      <c r="CA156" s="33"/>
      <c r="CB156" s="33"/>
      <c r="CC156" s="33"/>
      <c r="CD156" s="33"/>
      <c r="CE156" s="33"/>
      <c r="CF156" s="33"/>
      <c r="CG156" s="33"/>
      <c r="CH156" s="33"/>
      <c r="CI156" s="33"/>
      <c r="CJ156" s="33"/>
      <c r="CK156" s="33"/>
      <c r="CL156" s="33"/>
      <c r="CM156" s="33"/>
      <c r="CN156" s="33"/>
      <c r="CO156" s="33"/>
      <c r="CP156" s="33"/>
      <c r="CQ156" s="33"/>
      <c r="CR156" s="33"/>
      <c r="CS156" s="33"/>
      <c r="CT156" s="33"/>
      <c r="CU156" s="33"/>
      <c r="CV156" s="33"/>
      <c r="CW156" s="33"/>
      <c r="CX156" s="33"/>
      <c r="CY156" s="33"/>
      <c r="CZ156" s="33"/>
      <c r="DA156" s="33"/>
      <c r="DB156" s="33"/>
      <c r="DC156" s="33"/>
      <c r="DD156" s="33"/>
      <c r="DE156" s="33"/>
      <c r="DF156" s="33"/>
      <c r="DG156" s="33"/>
      <c r="DH156" s="33"/>
      <c r="DI156" s="33"/>
      <c r="DJ156" s="33"/>
      <c r="DK156" s="33"/>
      <c r="DL156" s="33"/>
      <c r="DM156" s="33"/>
      <c r="DN156" s="33"/>
      <c r="DO156" s="33"/>
      <c r="DP156" s="33"/>
      <c r="DQ156" s="33"/>
      <c r="DR156" s="33"/>
      <c r="DS156" s="33"/>
      <c r="DT156" s="33"/>
      <c r="DU156" s="33"/>
      <c r="DV156" s="33"/>
      <c r="DW156" s="33"/>
      <c r="DX156" s="33"/>
      <c r="DY156" s="33"/>
      <c r="DZ156" s="33"/>
      <c r="EA156" s="33"/>
      <c r="EB156" s="33"/>
      <c r="EC156" s="33"/>
      <c r="ED156" s="33"/>
      <c r="EE156" s="33"/>
      <c r="EF156" s="33"/>
      <c r="EG156" s="33"/>
      <c r="EH156" s="33"/>
      <c r="EI156" s="33"/>
      <c r="EJ156" s="33"/>
      <c r="EK156" s="33"/>
      <c r="EL156" s="33"/>
      <c r="EM156" s="33"/>
      <c r="EN156" s="33"/>
      <c r="EO156" s="33"/>
      <c r="EP156" s="33"/>
      <c r="EQ156" s="33"/>
      <c r="ER156" s="33"/>
      <c r="ES156" s="33"/>
      <c r="ET156" s="33"/>
      <c r="EU156" s="33"/>
      <c r="EV156" s="33"/>
      <c r="EW156" s="33"/>
      <c r="EX156" s="33"/>
      <c r="EY156" s="33"/>
      <c r="EZ156" s="33"/>
      <c r="FA156" s="33"/>
      <c r="FB156" s="33"/>
      <c r="FC156" s="33"/>
      <c r="FD156" s="33"/>
      <c r="FE156" s="33"/>
      <c r="FF156" s="33"/>
      <c r="FG156" s="33"/>
      <c r="FH156" s="33"/>
      <c r="FI156" s="33"/>
      <c r="FJ156" s="33"/>
      <c r="FK156" s="33"/>
      <c r="FL156" s="33"/>
      <c r="FM156" s="33"/>
      <c r="FN156" s="33"/>
      <c r="FO156" s="33"/>
      <c r="FP156" s="33"/>
      <c r="FQ156" s="33"/>
      <c r="FR156" s="33"/>
      <c r="FS156" s="33"/>
      <c r="FT156" s="33"/>
      <c r="FU156" s="33"/>
      <c r="FV156" s="33"/>
      <c r="FW156" s="33"/>
      <c r="FX156" s="33"/>
      <c r="FY156" s="33"/>
      <c r="FZ156" s="33"/>
      <c r="GA156" s="33"/>
      <c r="GB156" s="33"/>
      <c r="GC156" s="33"/>
      <c r="GD156" s="33"/>
      <c r="GE156" s="26"/>
      <c r="GF156" s="26"/>
      <c r="GG156" s="26"/>
      <c r="GH156" s="26"/>
      <c r="GI156" s="26"/>
      <c r="GJ156" s="26"/>
      <c r="GK156" s="26"/>
      <c r="GL156" s="26"/>
      <c r="GM156" s="26"/>
      <c r="GN156" s="26"/>
    </row>
    <row r="157" spans="1:196" ht="45" hidden="1" customHeight="1" x14ac:dyDescent="0.35">
      <c r="E157" s="20"/>
      <c r="F157" s="70"/>
      <c r="G157" s="70"/>
      <c r="H157" s="67"/>
      <c r="I157" s="69"/>
      <c r="J157" s="185">
        <f>SUM(H155-G155)</f>
        <v>-54625.600000000093</v>
      </c>
      <c r="K157" s="71"/>
      <c r="L157" s="66"/>
      <c r="M157" s="67"/>
      <c r="N157" s="66"/>
      <c r="O157" s="67"/>
      <c r="P157" s="185">
        <f>SUM(O155-N155)</f>
        <v>-30396.499999999971</v>
      </c>
      <c r="Q157" s="66"/>
      <c r="R157" s="66"/>
      <c r="S157" s="67"/>
      <c r="T157" s="66"/>
      <c r="U157" s="67"/>
      <c r="V157" s="185">
        <f>SUM(U155-T155)</f>
        <v>-85022.100000000093</v>
      </c>
      <c r="W157" s="69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N157" s="38"/>
      <c r="AO157" s="38"/>
      <c r="AP157" s="38"/>
      <c r="AQ157" s="38"/>
    </row>
    <row r="158" spans="1:196" hidden="1" x14ac:dyDescent="0.25"/>
    <row r="159" spans="1:196" ht="17.399999999999999" hidden="1" x14ac:dyDescent="0.3">
      <c r="J159" s="152"/>
    </row>
    <row r="160" spans="1:196" s="193" customFormat="1" ht="37.950000000000003" hidden="1" customHeight="1" x14ac:dyDescent="0.3">
      <c r="A160" s="187"/>
      <c r="B160" s="188"/>
      <c r="C160" s="188"/>
      <c r="D160" s="188"/>
      <c r="E160" s="189" t="s">
        <v>261</v>
      </c>
      <c r="F160" s="190">
        <f>SUM(F144:F149)</f>
        <v>2470.5</v>
      </c>
      <c r="G160" s="190">
        <f t="shared" ref="G160:H160" si="247">SUM(G144:G149)</f>
        <v>2470.5</v>
      </c>
      <c r="H160" s="190">
        <f t="shared" si="247"/>
        <v>2200</v>
      </c>
      <c r="I160" s="190">
        <f>SUM(I144:I146)</f>
        <v>4.3966031843797491E-3</v>
      </c>
      <c r="J160" s="190">
        <f>SUM(J144:J146)</f>
        <v>0</v>
      </c>
      <c r="K160" s="190">
        <f>SUM(K144:K146)</f>
        <v>2</v>
      </c>
      <c r="L160" s="190">
        <f t="shared" ref="L160:O160" si="248">SUM(L144:L149)</f>
        <v>9248.2999999999993</v>
      </c>
      <c r="M160" s="190">
        <f t="shared" si="248"/>
        <v>9248.2999999999993</v>
      </c>
      <c r="N160" s="190">
        <f t="shared" si="248"/>
        <v>9248.2999999999993</v>
      </c>
      <c r="O160" s="190">
        <f t="shared" si="248"/>
        <v>6948.3</v>
      </c>
      <c r="P160" s="190">
        <f>SUM(P144:P146)</f>
        <v>0</v>
      </c>
      <c r="Q160" s="190"/>
      <c r="R160" s="190">
        <f t="shared" ref="R160:U160" si="249">SUM(R144:R149)</f>
        <v>11448.3</v>
      </c>
      <c r="S160" s="190">
        <f t="shared" si="249"/>
        <v>11448.3</v>
      </c>
      <c r="T160" s="190">
        <f t="shared" si="249"/>
        <v>11448.3</v>
      </c>
      <c r="U160" s="190">
        <f t="shared" si="249"/>
        <v>9148.2999999999993</v>
      </c>
      <c r="V160" s="191"/>
      <c r="W160" s="191"/>
      <c r="X160" s="192"/>
      <c r="Y160" s="192"/>
      <c r="Z160" s="192"/>
      <c r="AA160" s="192"/>
      <c r="AB160" s="192"/>
      <c r="AC160" s="192"/>
      <c r="AD160" s="192"/>
      <c r="AE160" s="192"/>
      <c r="AF160" s="192"/>
      <c r="AG160" s="192"/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92"/>
      <c r="AT160" s="192"/>
      <c r="AU160" s="192"/>
      <c r="AV160" s="192"/>
      <c r="AW160" s="192"/>
      <c r="AX160" s="192"/>
      <c r="AY160" s="192"/>
      <c r="AZ160" s="192"/>
      <c r="BA160" s="192"/>
      <c r="BB160" s="192"/>
      <c r="BC160" s="192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92"/>
      <c r="BX160" s="192"/>
      <c r="BY160" s="192"/>
      <c r="BZ160" s="192"/>
      <c r="CA160" s="192"/>
      <c r="CB160" s="192"/>
      <c r="CC160" s="192"/>
      <c r="CD160" s="192"/>
      <c r="CE160" s="192"/>
      <c r="CF160" s="192"/>
      <c r="CG160" s="192"/>
      <c r="CH160" s="192"/>
      <c r="CI160" s="192"/>
      <c r="CJ160" s="192"/>
      <c r="CK160" s="192"/>
      <c r="CL160" s="192"/>
      <c r="CM160" s="192"/>
      <c r="CN160" s="192"/>
      <c r="CO160" s="192"/>
      <c r="CP160" s="192"/>
      <c r="CQ160" s="192"/>
      <c r="CR160" s="192"/>
      <c r="CS160" s="192"/>
      <c r="CT160" s="192"/>
      <c r="CU160" s="192"/>
      <c r="CV160" s="192"/>
      <c r="CW160" s="192"/>
      <c r="CX160" s="192"/>
      <c r="CY160" s="192"/>
      <c r="CZ160" s="192"/>
      <c r="DA160" s="192"/>
      <c r="DB160" s="192"/>
      <c r="DC160" s="192"/>
      <c r="DD160" s="192"/>
      <c r="DE160" s="192"/>
      <c r="DF160" s="192"/>
      <c r="DG160" s="192"/>
      <c r="DH160" s="192"/>
      <c r="DI160" s="192"/>
      <c r="DJ160" s="192"/>
      <c r="DK160" s="192"/>
      <c r="DL160" s="192"/>
      <c r="DM160" s="192"/>
      <c r="DN160" s="192"/>
      <c r="DO160" s="192"/>
      <c r="DP160" s="192"/>
      <c r="DQ160" s="192"/>
      <c r="DR160" s="192"/>
      <c r="DS160" s="192"/>
      <c r="DT160" s="192"/>
      <c r="DU160" s="192"/>
      <c r="DV160" s="192"/>
      <c r="DW160" s="192"/>
      <c r="DX160" s="192"/>
      <c r="DY160" s="192"/>
      <c r="DZ160" s="192"/>
      <c r="EA160" s="192"/>
      <c r="EB160" s="192"/>
      <c r="EC160" s="192"/>
      <c r="ED160" s="192"/>
      <c r="EE160" s="192"/>
      <c r="EF160" s="192"/>
      <c r="EG160" s="192"/>
      <c r="EH160" s="192"/>
      <c r="EI160" s="192"/>
      <c r="EJ160" s="192"/>
      <c r="EK160" s="192"/>
      <c r="EL160" s="192"/>
      <c r="EM160" s="192"/>
      <c r="EN160" s="192"/>
      <c r="EO160" s="192"/>
      <c r="EP160" s="192"/>
      <c r="EQ160" s="192"/>
      <c r="ER160" s="192"/>
      <c r="ES160" s="192"/>
      <c r="ET160" s="192"/>
      <c r="EU160" s="192"/>
      <c r="EV160" s="192"/>
      <c r="EW160" s="192"/>
      <c r="EX160" s="192"/>
      <c r="EY160" s="192"/>
      <c r="EZ160" s="192"/>
      <c r="FA160" s="192"/>
      <c r="FB160" s="192"/>
      <c r="FC160" s="192"/>
      <c r="FD160" s="192"/>
      <c r="FE160" s="192"/>
      <c r="FF160" s="192"/>
      <c r="FG160" s="192"/>
      <c r="FH160" s="192"/>
      <c r="FI160" s="192"/>
      <c r="FJ160" s="192"/>
      <c r="FK160" s="192"/>
      <c r="FL160" s="192"/>
      <c r="FM160" s="192"/>
      <c r="FN160" s="192"/>
      <c r="FO160" s="192"/>
      <c r="FP160" s="192"/>
      <c r="FQ160" s="192"/>
      <c r="FR160" s="192"/>
      <c r="FS160" s="192"/>
      <c r="FT160" s="192"/>
      <c r="FU160" s="192"/>
      <c r="FV160" s="192"/>
      <c r="FW160" s="192"/>
      <c r="FX160" s="192"/>
      <c r="FY160" s="192"/>
      <c r="FZ160" s="192"/>
      <c r="GA160" s="192"/>
      <c r="GB160" s="192"/>
      <c r="GC160" s="192"/>
      <c r="GD160" s="192"/>
      <c r="GE160" s="191"/>
      <c r="GF160" s="191"/>
      <c r="GG160" s="191"/>
      <c r="GH160" s="191"/>
      <c r="GI160" s="191"/>
      <c r="GJ160" s="191"/>
      <c r="GK160" s="191"/>
      <c r="GL160" s="191"/>
      <c r="GM160" s="191"/>
      <c r="GN160" s="191"/>
    </row>
    <row r="161" spans="1:196" hidden="1" x14ac:dyDescent="0.25"/>
    <row r="162" spans="1:196" s="14" customFormat="1" ht="37.200000000000003" hidden="1" customHeight="1" x14ac:dyDescent="0.3">
      <c r="B162" s="155"/>
      <c r="C162" s="155"/>
      <c r="D162" s="156"/>
      <c r="E162" s="117" t="s">
        <v>309</v>
      </c>
      <c r="F162" s="130">
        <f>F43</f>
        <v>145174</v>
      </c>
      <c r="G162" s="130">
        <f>G43</f>
        <v>106810.9</v>
      </c>
      <c r="H162" s="163">
        <f>H43</f>
        <v>104538.6</v>
      </c>
      <c r="I162" s="130"/>
      <c r="J162" s="131"/>
      <c r="K162" s="132">
        <f t="shared" ref="K162:K163" si="250">H162/G162</f>
        <v>0.97872595399907703</v>
      </c>
      <c r="L162" s="134">
        <f>L43</f>
        <v>0</v>
      </c>
      <c r="M162" s="134">
        <f>M43</f>
        <v>0</v>
      </c>
      <c r="N162" s="134">
        <f>N43</f>
        <v>0</v>
      </c>
      <c r="O162" s="163">
        <f>O43</f>
        <v>0</v>
      </c>
      <c r="P162" s="134"/>
      <c r="Q162" s="135" t="e">
        <f t="shared" ref="Q162:Q163" si="251">O162/N162</f>
        <v>#DIV/0!</v>
      </c>
      <c r="R162" s="137">
        <f>R43</f>
        <v>145174</v>
      </c>
      <c r="S162" s="509">
        <f>S43</f>
        <v>145174</v>
      </c>
      <c r="T162" s="509">
        <f>T43</f>
        <v>106810.9</v>
      </c>
      <c r="U162" s="507">
        <f>U43</f>
        <v>104538.6</v>
      </c>
      <c r="V162" s="138">
        <f>U162-T162</f>
        <v>-2272.2999999999884</v>
      </c>
      <c r="W162" s="139">
        <f t="shared" ref="W162:W163" si="252">U162/T162</f>
        <v>0.97872595399907703</v>
      </c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7"/>
      <c r="AS162" s="37"/>
      <c r="AT162" s="37"/>
      <c r="AU162" s="37"/>
      <c r="AV162" s="37"/>
      <c r="AW162" s="37"/>
      <c r="AX162" s="37"/>
      <c r="AY162" s="37"/>
      <c r="AZ162" s="37"/>
      <c r="BA162" s="37"/>
      <c r="BB162" s="37"/>
      <c r="BC162" s="37"/>
      <c r="BD162" s="37"/>
      <c r="BE162" s="37"/>
      <c r="BF162" s="37"/>
      <c r="BG162" s="37"/>
      <c r="BH162" s="37"/>
      <c r="BI162" s="37"/>
      <c r="BJ162" s="37"/>
      <c r="BK162" s="37"/>
      <c r="BL162" s="37"/>
      <c r="BM162" s="37"/>
      <c r="BN162" s="37"/>
      <c r="BO162" s="37"/>
      <c r="BP162" s="37"/>
      <c r="BQ162" s="37"/>
      <c r="BR162" s="37"/>
      <c r="BS162" s="37"/>
      <c r="BT162" s="37"/>
      <c r="BU162" s="37"/>
      <c r="BV162" s="37"/>
      <c r="BW162" s="37"/>
      <c r="BX162" s="37"/>
      <c r="BY162" s="37"/>
      <c r="BZ162" s="37"/>
      <c r="CA162" s="37"/>
      <c r="CB162" s="37"/>
      <c r="CC162" s="37"/>
      <c r="CD162" s="37"/>
      <c r="CE162" s="37"/>
      <c r="CF162" s="37"/>
      <c r="CG162" s="37"/>
      <c r="CH162" s="37"/>
      <c r="CI162" s="37"/>
      <c r="CJ162" s="37"/>
      <c r="CK162" s="37"/>
      <c r="CL162" s="37"/>
      <c r="CM162" s="37"/>
      <c r="CN162" s="37"/>
      <c r="CO162" s="37"/>
      <c r="CP162" s="37"/>
      <c r="CQ162" s="37"/>
      <c r="CR162" s="37"/>
      <c r="CS162" s="37"/>
      <c r="CT162" s="37"/>
      <c r="CU162" s="37"/>
      <c r="CV162" s="37"/>
      <c r="CW162" s="37"/>
      <c r="CX162" s="37"/>
      <c r="CY162" s="37"/>
      <c r="CZ162" s="37"/>
      <c r="DA162" s="37"/>
      <c r="DB162" s="37"/>
      <c r="DC162" s="37"/>
      <c r="DD162" s="37"/>
      <c r="DE162" s="37"/>
      <c r="DF162" s="37"/>
      <c r="DG162" s="37"/>
      <c r="DH162" s="37"/>
      <c r="DI162" s="37"/>
      <c r="DJ162" s="37"/>
      <c r="DK162" s="37"/>
      <c r="DL162" s="37"/>
      <c r="DM162" s="37"/>
      <c r="DN162" s="37"/>
      <c r="DO162" s="37"/>
      <c r="DP162" s="37"/>
      <c r="DQ162" s="37"/>
      <c r="DR162" s="37"/>
      <c r="DS162" s="37"/>
      <c r="DT162" s="37"/>
      <c r="DU162" s="37"/>
      <c r="DV162" s="37"/>
      <c r="DW162" s="37"/>
      <c r="DX162" s="37"/>
      <c r="DY162" s="37"/>
      <c r="DZ162" s="37"/>
      <c r="EA162" s="37"/>
      <c r="EB162" s="37"/>
      <c r="EC162" s="37"/>
      <c r="ED162" s="37"/>
      <c r="EE162" s="37"/>
      <c r="EF162" s="37"/>
      <c r="EG162" s="37"/>
      <c r="EH162" s="37"/>
      <c r="EI162" s="37"/>
      <c r="EJ162" s="37"/>
      <c r="EK162" s="37"/>
      <c r="EL162" s="37"/>
      <c r="EM162" s="37"/>
      <c r="EN162" s="37"/>
      <c r="EO162" s="37"/>
      <c r="EP162" s="37"/>
      <c r="EQ162" s="37"/>
      <c r="ER162" s="37"/>
      <c r="ES162" s="37"/>
      <c r="ET162" s="37"/>
      <c r="EU162" s="37"/>
      <c r="EV162" s="37"/>
      <c r="EW162" s="37"/>
      <c r="EX162" s="37"/>
      <c r="EY162" s="37"/>
      <c r="EZ162" s="37"/>
      <c r="FA162" s="37"/>
      <c r="FB162" s="37"/>
      <c r="FC162" s="37"/>
      <c r="FD162" s="37"/>
      <c r="FE162" s="37"/>
      <c r="FF162" s="37"/>
      <c r="FG162" s="37"/>
      <c r="FH162" s="37"/>
      <c r="FI162" s="37"/>
      <c r="FJ162" s="37"/>
      <c r="FK162" s="37"/>
      <c r="FL162" s="37"/>
      <c r="FM162" s="37"/>
      <c r="FN162" s="37"/>
      <c r="FO162" s="37"/>
      <c r="FP162" s="37"/>
      <c r="FQ162" s="37"/>
      <c r="FR162" s="37"/>
      <c r="FS162" s="37"/>
      <c r="FT162" s="37"/>
      <c r="FU162" s="37"/>
      <c r="FV162" s="37"/>
      <c r="FW162" s="37"/>
      <c r="FX162" s="37"/>
      <c r="FY162" s="37"/>
      <c r="FZ162" s="37"/>
      <c r="GA162" s="37"/>
      <c r="GB162" s="37"/>
      <c r="GC162" s="37"/>
      <c r="GD162" s="37"/>
      <c r="GE162" s="55"/>
      <c r="GF162" s="55"/>
      <c r="GG162" s="55"/>
      <c r="GH162" s="55"/>
      <c r="GI162" s="55"/>
      <c r="GJ162" s="55"/>
      <c r="GK162" s="55"/>
      <c r="GL162" s="55"/>
      <c r="GM162" s="55"/>
      <c r="GN162" s="55"/>
    </row>
    <row r="163" spans="1:196" s="14" customFormat="1" ht="45" hidden="1" customHeight="1" x14ac:dyDescent="0.3">
      <c r="B163" s="155"/>
      <c r="C163" s="155"/>
      <c r="D163" s="84"/>
      <c r="E163" s="157" t="s">
        <v>310</v>
      </c>
      <c r="F163" s="133">
        <f>F45</f>
        <v>386.6</v>
      </c>
      <c r="G163" s="133">
        <f>G45</f>
        <v>386.6</v>
      </c>
      <c r="H163" s="164">
        <f>H45</f>
        <v>143.30000000000001</v>
      </c>
      <c r="I163" s="133"/>
      <c r="J163" s="131"/>
      <c r="K163" s="132">
        <f t="shared" si="250"/>
        <v>0.37066735644076565</v>
      </c>
      <c r="L163" s="136">
        <f>L45</f>
        <v>0</v>
      </c>
      <c r="M163" s="136">
        <f>M45</f>
        <v>0</v>
      </c>
      <c r="N163" s="136">
        <f>N45</f>
        <v>0</v>
      </c>
      <c r="O163" s="164">
        <f>O45</f>
        <v>0</v>
      </c>
      <c r="P163" s="134"/>
      <c r="Q163" s="135" t="e">
        <f t="shared" si="251"/>
        <v>#DIV/0!</v>
      </c>
      <c r="R163" s="140">
        <f>R45</f>
        <v>386.6</v>
      </c>
      <c r="S163" s="140">
        <f>S45</f>
        <v>386.6</v>
      </c>
      <c r="T163" s="140">
        <f>T45</f>
        <v>386.6</v>
      </c>
      <c r="U163" s="508">
        <f>U45</f>
        <v>143.30000000000001</v>
      </c>
      <c r="V163" s="141">
        <f t="shared" ref="V163" si="253">U163-T163</f>
        <v>-243.3</v>
      </c>
      <c r="W163" s="139">
        <f t="shared" si="252"/>
        <v>0.37066735644076565</v>
      </c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7"/>
      <c r="BJ163" s="37"/>
      <c r="BK163" s="37"/>
      <c r="BL163" s="37"/>
      <c r="BM163" s="37"/>
      <c r="BN163" s="37"/>
      <c r="BO163" s="37"/>
      <c r="BP163" s="37"/>
      <c r="BQ163" s="37"/>
      <c r="BR163" s="37"/>
      <c r="BS163" s="37"/>
      <c r="BT163" s="37"/>
      <c r="BU163" s="37"/>
      <c r="BV163" s="37"/>
      <c r="BW163" s="37"/>
      <c r="BX163" s="37"/>
      <c r="BY163" s="37"/>
      <c r="BZ163" s="37"/>
      <c r="CA163" s="37"/>
      <c r="CB163" s="37"/>
      <c r="CC163" s="37"/>
      <c r="CD163" s="37"/>
      <c r="CE163" s="37"/>
      <c r="CF163" s="37"/>
      <c r="CG163" s="37"/>
      <c r="CH163" s="37"/>
      <c r="CI163" s="37"/>
      <c r="CJ163" s="37"/>
      <c r="CK163" s="37"/>
      <c r="CL163" s="37"/>
      <c r="CM163" s="37"/>
      <c r="CN163" s="37"/>
      <c r="CO163" s="37"/>
      <c r="CP163" s="37"/>
      <c r="CQ163" s="37"/>
      <c r="CR163" s="37"/>
      <c r="CS163" s="37"/>
      <c r="CT163" s="37"/>
      <c r="CU163" s="37"/>
      <c r="CV163" s="37"/>
      <c r="CW163" s="37"/>
      <c r="CX163" s="37"/>
      <c r="CY163" s="37"/>
      <c r="CZ163" s="37"/>
      <c r="DA163" s="37"/>
      <c r="DB163" s="37"/>
      <c r="DC163" s="37"/>
      <c r="DD163" s="37"/>
      <c r="DE163" s="37"/>
      <c r="DF163" s="37"/>
      <c r="DG163" s="37"/>
      <c r="DH163" s="37"/>
      <c r="DI163" s="37"/>
      <c r="DJ163" s="37"/>
      <c r="DK163" s="37"/>
      <c r="DL163" s="37"/>
      <c r="DM163" s="37"/>
      <c r="DN163" s="37"/>
      <c r="DO163" s="37"/>
      <c r="DP163" s="37"/>
      <c r="DQ163" s="37"/>
      <c r="DR163" s="37"/>
      <c r="DS163" s="37"/>
      <c r="DT163" s="37"/>
      <c r="DU163" s="37"/>
      <c r="DV163" s="37"/>
      <c r="DW163" s="37"/>
      <c r="DX163" s="37"/>
      <c r="DY163" s="37"/>
      <c r="DZ163" s="37"/>
      <c r="EA163" s="37"/>
      <c r="EB163" s="37"/>
      <c r="EC163" s="37"/>
      <c r="ED163" s="37"/>
      <c r="EE163" s="37"/>
      <c r="EF163" s="37"/>
      <c r="EG163" s="37"/>
      <c r="EH163" s="37"/>
      <c r="EI163" s="37"/>
      <c r="EJ163" s="37"/>
      <c r="EK163" s="37"/>
      <c r="EL163" s="37"/>
      <c r="EM163" s="37"/>
      <c r="EN163" s="37"/>
      <c r="EO163" s="37"/>
      <c r="EP163" s="37"/>
      <c r="EQ163" s="37"/>
      <c r="ER163" s="37"/>
      <c r="ES163" s="37"/>
      <c r="ET163" s="37"/>
      <c r="EU163" s="37"/>
      <c r="EV163" s="37"/>
      <c r="EW163" s="37"/>
      <c r="EX163" s="37"/>
      <c r="EY163" s="37"/>
      <c r="EZ163" s="37"/>
      <c r="FA163" s="37"/>
      <c r="FB163" s="37"/>
      <c r="FC163" s="37"/>
      <c r="FD163" s="37"/>
      <c r="FE163" s="37"/>
      <c r="FF163" s="37"/>
      <c r="FG163" s="37"/>
      <c r="FH163" s="37"/>
      <c r="FI163" s="37"/>
      <c r="FJ163" s="37"/>
      <c r="FK163" s="37"/>
      <c r="FL163" s="37"/>
      <c r="FM163" s="37"/>
      <c r="FN163" s="37"/>
      <c r="FO163" s="37"/>
      <c r="FP163" s="37"/>
      <c r="FQ163" s="37"/>
      <c r="FR163" s="37"/>
      <c r="FS163" s="37"/>
      <c r="FT163" s="37"/>
      <c r="FU163" s="37"/>
      <c r="FV163" s="37"/>
      <c r="FW163" s="37"/>
      <c r="FX163" s="37"/>
      <c r="FY163" s="37"/>
      <c r="FZ163" s="37"/>
      <c r="GA163" s="37"/>
      <c r="GB163" s="37"/>
      <c r="GC163" s="37"/>
      <c r="GD163" s="37"/>
      <c r="GE163" s="55"/>
      <c r="GF163" s="55"/>
      <c r="GG163" s="55"/>
      <c r="GH163" s="55"/>
      <c r="GI163" s="55"/>
      <c r="GJ163" s="55"/>
      <c r="GK163" s="55"/>
      <c r="GL163" s="55"/>
      <c r="GM163" s="55"/>
      <c r="GN163" s="55"/>
    </row>
    <row r="164" spans="1:196" s="14" customFormat="1" ht="50.25" hidden="1" customHeight="1" x14ac:dyDescent="0.3">
      <c r="B164" s="155"/>
      <c r="C164" s="155"/>
      <c r="D164" s="102"/>
      <c r="E164" s="158" t="s">
        <v>300</v>
      </c>
      <c r="F164" s="133">
        <f>F54</f>
        <v>1558.6</v>
      </c>
      <c r="G164" s="133">
        <f>G54</f>
        <v>1086.5</v>
      </c>
      <c r="H164" s="164">
        <f>H54</f>
        <v>1030.2</v>
      </c>
      <c r="I164" s="133"/>
      <c r="J164" s="131"/>
      <c r="K164" s="132">
        <f t="shared" ref="K164:K189" si="254">H164/G164</f>
        <v>0.94818223653934652</v>
      </c>
      <c r="L164" s="136">
        <f>L54</f>
        <v>0</v>
      </c>
      <c r="M164" s="136">
        <f>M54</f>
        <v>0</v>
      </c>
      <c r="N164" s="136">
        <f>N54</f>
        <v>0</v>
      </c>
      <c r="O164" s="164">
        <f>O54</f>
        <v>0</v>
      </c>
      <c r="P164" s="134"/>
      <c r="Q164" s="135" t="e">
        <f t="shared" ref="Q164:Q190" si="255">O164/N164</f>
        <v>#DIV/0!</v>
      </c>
      <c r="R164" s="140">
        <f>R54</f>
        <v>1558.6</v>
      </c>
      <c r="S164" s="511">
        <f>S54</f>
        <v>1558.6</v>
      </c>
      <c r="T164" s="511">
        <f>T54</f>
        <v>1086.5</v>
      </c>
      <c r="U164" s="508">
        <f>U54</f>
        <v>1030.2</v>
      </c>
      <c r="V164" s="141">
        <f t="shared" ref="V164:V190" si="256">U164-T164</f>
        <v>-56.299999999999955</v>
      </c>
      <c r="W164" s="139">
        <f t="shared" ref="W164:W190" si="257">U164/T164</f>
        <v>0.94818223653934652</v>
      </c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37"/>
      <c r="BL164" s="37"/>
      <c r="BM164" s="37"/>
      <c r="BN164" s="37"/>
      <c r="BO164" s="37"/>
      <c r="BP164" s="37"/>
      <c r="BQ164" s="37"/>
      <c r="BR164" s="37"/>
      <c r="BS164" s="37"/>
      <c r="BT164" s="37"/>
      <c r="BU164" s="37"/>
      <c r="BV164" s="37"/>
      <c r="BW164" s="37"/>
      <c r="BX164" s="37"/>
      <c r="BY164" s="37"/>
      <c r="BZ164" s="37"/>
      <c r="CA164" s="37"/>
      <c r="CB164" s="37"/>
      <c r="CC164" s="37"/>
      <c r="CD164" s="37"/>
      <c r="CE164" s="37"/>
      <c r="CF164" s="37"/>
      <c r="CG164" s="37"/>
      <c r="CH164" s="37"/>
      <c r="CI164" s="37"/>
      <c r="CJ164" s="37"/>
      <c r="CK164" s="37"/>
      <c r="CL164" s="37"/>
      <c r="CM164" s="37"/>
      <c r="CN164" s="37"/>
      <c r="CO164" s="37"/>
      <c r="CP164" s="37"/>
      <c r="CQ164" s="37"/>
      <c r="CR164" s="37"/>
      <c r="CS164" s="37"/>
      <c r="CT164" s="37"/>
      <c r="CU164" s="37"/>
      <c r="CV164" s="37"/>
      <c r="CW164" s="37"/>
      <c r="CX164" s="37"/>
      <c r="CY164" s="37"/>
      <c r="CZ164" s="37"/>
      <c r="DA164" s="37"/>
      <c r="DB164" s="37"/>
      <c r="DC164" s="37"/>
      <c r="DD164" s="37"/>
      <c r="DE164" s="37"/>
      <c r="DF164" s="37"/>
      <c r="DG164" s="37"/>
      <c r="DH164" s="37"/>
      <c r="DI164" s="37"/>
      <c r="DJ164" s="37"/>
      <c r="DK164" s="37"/>
      <c r="DL164" s="37"/>
      <c r="DM164" s="37"/>
      <c r="DN164" s="37"/>
      <c r="DO164" s="37"/>
      <c r="DP164" s="37"/>
      <c r="DQ164" s="37"/>
      <c r="DR164" s="37"/>
      <c r="DS164" s="37"/>
      <c r="DT164" s="37"/>
      <c r="DU164" s="37"/>
      <c r="DV164" s="37"/>
      <c r="DW164" s="37"/>
      <c r="DX164" s="37"/>
      <c r="DY164" s="37"/>
      <c r="DZ164" s="37"/>
      <c r="EA164" s="37"/>
      <c r="EB164" s="37"/>
      <c r="EC164" s="37"/>
      <c r="ED164" s="37"/>
      <c r="EE164" s="37"/>
      <c r="EF164" s="37"/>
      <c r="EG164" s="37"/>
      <c r="EH164" s="37"/>
      <c r="EI164" s="37"/>
      <c r="EJ164" s="37"/>
      <c r="EK164" s="37"/>
      <c r="EL164" s="37"/>
      <c r="EM164" s="37"/>
      <c r="EN164" s="37"/>
      <c r="EO164" s="37"/>
      <c r="EP164" s="37"/>
      <c r="EQ164" s="37"/>
      <c r="ER164" s="37"/>
      <c r="ES164" s="37"/>
      <c r="ET164" s="37"/>
      <c r="EU164" s="37"/>
      <c r="EV164" s="37"/>
      <c r="EW164" s="37"/>
      <c r="EX164" s="37"/>
      <c r="EY164" s="37"/>
      <c r="EZ164" s="37"/>
      <c r="FA164" s="37"/>
      <c r="FB164" s="37"/>
      <c r="FC164" s="37"/>
      <c r="FD164" s="37"/>
      <c r="FE164" s="37"/>
      <c r="FF164" s="37"/>
      <c r="FG164" s="37"/>
      <c r="FH164" s="37"/>
      <c r="FI164" s="37"/>
      <c r="FJ164" s="37"/>
      <c r="FK164" s="37"/>
      <c r="FL164" s="37"/>
      <c r="FM164" s="37"/>
      <c r="FN164" s="37"/>
      <c r="FO164" s="37"/>
      <c r="FP164" s="37"/>
      <c r="FQ164" s="37"/>
      <c r="FR164" s="37"/>
      <c r="FS164" s="37"/>
      <c r="FT164" s="37"/>
      <c r="FU164" s="37"/>
      <c r="FV164" s="37"/>
      <c r="FW164" s="37"/>
      <c r="FX164" s="37"/>
      <c r="FY164" s="37"/>
      <c r="FZ164" s="37"/>
      <c r="GA164" s="37"/>
      <c r="GB164" s="37"/>
      <c r="GC164" s="37"/>
      <c r="GD164" s="37"/>
      <c r="GE164" s="55"/>
      <c r="GF164" s="55"/>
      <c r="GG164" s="55"/>
      <c r="GH164" s="55"/>
      <c r="GI164" s="55"/>
      <c r="GJ164" s="55"/>
      <c r="GK164" s="55"/>
      <c r="GL164" s="55"/>
      <c r="GM164" s="55"/>
      <c r="GN164" s="55"/>
    </row>
    <row r="165" spans="1:196" s="4" customFormat="1" ht="30.6" hidden="1" customHeight="1" x14ac:dyDescent="0.3">
      <c r="A165" s="14"/>
      <c r="B165" s="83"/>
      <c r="C165" s="83"/>
      <c r="D165" s="84"/>
      <c r="E165" s="159" t="s">
        <v>311</v>
      </c>
      <c r="F165" s="133">
        <f t="shared" ref="F165:H166" si="258">F58</f>
        <v>287.60000000000002</v>
      </c>
      <c r="G165" s="133">
        <f t="shared" si="258"/>
        <v>287.60000000000002</v>
      </c>
      <c r="H165" s="164">
        <f t="shared" si="258"/>
        <v>278.2</v>
      </c>
      <c r="I165" s="130"/>
      <c r="J165" s="131"/>
      <c r="K165" s="132">
        <f t="shared" si="254"/>
        <v>0.96731571627260071</v>
      </c>
      <c r="L165" s="134">
        <f t="shared" ref="L165:O166" si="259">L58</f>
        <v>0</v>
      </c>
      <c r="M165" s="134">
        <f t="shared" si="259"/>
        <v>0</v>
      </c>
      <c r="N165" s="134">
        <f t="shared" si="259"/>
        <v>0</v>
      </c>
      <c r="O165" s="163">
        <f t="shared" si="259"/>
        <v>0</v>
      </c>
      <c r="P165" s="134"/>
      <c r="Q165" s="135" t="e">
        <f t="shared" si="255"/>
        <v>#DIV/0!</v>
      </c>
      <c r="R165" s="137">
        <f t="shared" ref="R165:U166" si="260">R58</f>
        <v>287.60000000000002</v>
      </c>
      <c r="S165" s="509">
        <f t="shared" si="260"/>
        <v>287.60000000000002</v>
      </c>
      <c r="T165" s="509">
        <f t="shared" si="260"/>
        <v>287.60000000000002</v>
      </c>
      <c r="U165" s="507">
        <f t="shared" si="260"/>
        <v>278.2</v>
      </c>
      <c r="V165" s="138">
        <f t="shared" si="256"/>
        <v>-9.4000000000000341</v>
      </c>
      <c r="W165" s="139">
        <f t="shared" si="257"/>
        <v>0.96731571627260071</v>
      </c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</row>
    <row r="166" spans="1:196" s="4" customFormat="1" ht="70.95" hidden="1" customHeight="1" x14ac:dyDescent="0.3">
      <c r="A166" s="14"/>
      <c r="B166" s="83"/>
      <c r="C166" s="83"/>
      <c r="D166" s="84"/>
      <c r="E166" s="160" t="s">
        <v>312</v>
      </c>
      <c r="F166" s="130">
        <f t="shared" si="258"/>
        <v>500</v>
      </c>
      <c r="G166" s="130">
        <f t="shared" si="258"/>
        <v>340</v>
      </c>
      <c r="H166" s="163">
        <f t="shared" si="258"/>
        <v>170.5</v>
      </c>
      <c r="I166" s="130"/>
      <c r="J166" s="131"/>
      <c r="K166" s="130">
        <f t="shared" si="254"/>
        <v>0.50147058823529411</v>
      </c>
      <c r="L166" s="134">
        <f t="shared" si="259"/>
        <v>55.2</v>
      </c>
      <c r="M166" s="134">
        <f t="shared" si="259"/>
        <v>55.2</v>
      </c>
      <c r="N166" s="134">
        <f t="shared" si="259"/>
        <v>55.2</v>
      </c>
      <c r="O166" s="163">
        <f t="shared" si="259"/>
        <v>0</v>
      </c>
      <c r="P166" s="134"/>
      <c r="Q166" s="135">
        <f t="shared" si="255"/>
        <v>0</v>
      </c>
      <c r="R166" s="137">
        <f t="shared" si="260"/>
        <v>555.20000000000005</v>
      </c>
      <c r="S166" s="510">
        <f t="shared" si="260"/>
        <v>555.20000000000005</v>
      </c>
      <c r="T166" s="510">
        <f t="shared" si="260"/>
        <v>395.2</v>
      </c>
      <c r="U166" s="507">
        <f t="shared" si="260"/>
        <v>170.5</v>
      </c>
      <c r="V166" s="138">
        <f t="shared" si="256"/>
        <v>-224.7</v>
      </c>
      <c r="W166" s="139">
        <f t="shared" si="257"/>
        <v>0.43142712550607287</v>
      </c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</row>
    <row r="167" spans="1:196" s="4" customFormat="1" ht="59.4" hidden="1" customHeight="1" x14ac:dyDescent="0.3">
      <c r="A167" s="14"/>
      <c r="B167" s="83"/>
      <c r="C167" s="83"/>
      <c r="D167" s="84"/>
      <c r="E167" s="160" t="s">
        <v>327</v>
      </c>
      <c r="F167" s="130">
        <f>F57</f>
        <v>1422</v>
      </c>
      <c r="G167" s="130">
        <f>G57</f>
        <v>1422</v>
      </c>
      <c r="H167" s="194">
        <f>H57</f>
        <v>217.6</v>
      </c>
      <c r="I167" s="130"/>
      <c r="J167" s="131"/>
      <c r="K167" s="130"/>
      <c r="L167" s="134">
        <f>L57</f>
        <v>284.89999999999998</v>
      </c>
      <c r="M167" s="134">
        <f>M57</f>
        <v>284.89999999999998</v>
      </c>
      <c r="N167" s="134">
        <f>N57</f>
        <v>284.89999999999998</v>
      </c>
      <c r="O167" s="163">
        <f>O57</f>
        <v>20.3</v>
      </c>
      <c r="P167" s="134"/>
      <c r="Q167" s="135"/>
      <c r="R167" s="137">
        <f>R57</f>
        <v>1706.9</v>
      </c>
      <c r="S167" s="509">
        <f>S57</f>
        <v>1706.9</v>
      </c>
      <c r="T167" s="509">
        <f>T57</f>
        <v>1706.9</v>
      </c>
      <c r="U167" s="507">
        <f>U57</f>
        <v>237.9</v>
      </c>
      <c r="V167" s="138"/>
      <c r="W167" s="139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</row>
    <row r="168" spans="1:196" s="87" customFormat="1" ht="73.2" hidden="1" customHeight="1" x14ac:dyDescent="0.3">
      <c r="A168" s="11"/>
      <c r="B168" s="85"/>
      <c r="C168" s="85"/>
      <c r="D168" s="86"/>
      <c r="E168" s="161" t="s">
        <v>313</v>
      </c>
      <c r="F168" s="130">
        <f>F41</f>
        <v>2602.6</v>
      </c>
      <c r="G168" s="130">
        <f>G41</f>
        <v>1952.1</v>
      </c>
      <c r="H168" s="163">
        <f>H41</f>
        <v>1952.1</v>
      </c>
      <c r="I168" s="130"/>
      <c r="J168" s="131"/>
      <c r="K168" s="132">
        <f t="shared" si="254"/>
        <v>1</v>
      </c>
      <c r="L168" s="134">
        <f>L41</f>
        <v>0</v>
      </c>
      <c r="M168" s="134">
        <f>M41</f>
        <v>0</v>
      </c>
      <c r="N168" s="134">
        <f>N41</f>
        <v>0</v>
      </c>
      <c r="O168" s="163">
        <f>O41</f>
        <v>0</v>
      </c>
      <c r="P168" s="134"/>
      <c r="Q168" s="134" t="e">
        <f t="shared" si="255"/>
        <v>#DIV/0!</v>
      </c>
      <c r="R168" s="137">
        <f>R41</f>
        <v>2602.6</v>
      </c>
      <c r="S168" s="509">
        <f>S41</f>
        <v>2602.6</v>
      </c>
      <c r="T168" s="509">
        <f>T41</f>
        <v>1952.1</v>
      </c>
      <c r="U168" s="163">
        <f>U41</f>
        <v>1952.1</v>
      </c>
      <c r="V168" s="138">
        <f t="shared" si="256"/>
        <v>0</v>
      </c>
      <c r="W168" s="139">
        <f t="shared" si="257"/>
        <v>1</v>
      </c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</row>
    <row r="169" spans="1:196" s="4" customFormat="1" ht="31.5" hidden="1" customHeight="1" x14ac:dyDescent="0.3">
      <c r="A169" s="162"/>
      <c r="B169" s="83"/>
      <c r="C169" s="83"/>
      <c r="D169" s="103"/>
      <c r="E169" s="115" t="s">
        <v>234</v>
      </c>
      <c r="F169" s="130"/>
      <c r="G169" s="130"/>
      <c r="H169" s="163"/>
      <c r="I169" s="130"/>
      <c r="J169" s="131"/>
      <c r="K169" s="132" t="e">
        <f t="shared" si="254"/>
        <v>#DIV/0!</v>
      </c>
      <c r="L169" s="134"/>
      <c r="M169" s="134"/>
      <c r="N169" s="134"/>
      <c r="O169" s="163"/>
      <c r="P169" s="134"/>
      <c r="Q169" s="135" t="e">
        <f t="shared" si="255"/>
        <v>#DIV/0!</v>
      </c>
      <c r="R169" s="137"/>
      <c r="S169" s="137"/>
      <c r="T169" s="137"/>
      <c r="U169" s="163"/>
      <c r="V169" s="138">
        <f t="shared" si="256"/>
        <v>0</v>
      </c>
      <c r="W169" s="139" t="e">
        <f t="shared" si="257"/>
        <v>#DIV/0!</v>
      </c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</row>
    <row r="170" spans="1:196" s="4" customFormat="1" ht="73.2" hidden="1" customHeight="1" x14ac:dyDescent="0.3">
      <c r="A170" s="14"/>
      <c r="B170" s="83"/>
      <c r="C170" s="83"/>
      <c r="D170" s="104"/>
      <c r="E170" s="115" t="s">
        <v>306</v>
      </c>
      <c r="F170" s="130">
        <f>F66</f>
        <v>1257.5</v>
      </c>
      <c r="G170" s="130">
        <f>G66</f>
        <v>1257.5</v>
      </c>
      <c r="H170" s="163">
        <f>H66</f>
        <v>1011.6</v>
      </c>
      <c r="I170" s="130"/>
      <c r="J170" s="131"/>
      <c r="K170" s="132">
        <f t="shared" si="254"/>
        <v>0.80445328031809149</v>
      </c>
      <c r="L170" s="134">
        <f>L66</f>
        <v>0</v>
      </c>
      <c r="M170" s="134">
        <f>M66</f>
        <v>0</v>
      </c>
      <c r="N170" s="134">
        <f>N66</f>
        <v>0</v>
      </c>
      <c r="O170" s="163">
        <f>O66</f>
        <v>0</v>
      </c>
      <c r="P170" s="134"/>
      <c r="Q170" s="135" t="e">
        <f t="shared" si="255"/>
        <v>#DIV/0!</v>
      </c>
      <c r="R170" s="137">
        <f>R66</f>
        <v>1257.5</v>
      </c>
      <c r="S170" s="509">
        <f>S66</f>
        <v>1257.5</v>
      </c>
      <c r="T170" s="509">
        <f>T66</f>
        <v>1257.5</v>
      </c>
      <c r="U170" s="507">
        <f>U66</f>
        <v>1011.6</v>
      </c>
      <c r="V170" s="138">
        <f t="shared" si="256"/>
        <v>-245.89999999999998</v>
      </c>
      <c r="W170" s="139">
        <f t="shared" si="257"/>
        <v>0.80445328031809149</v>
      </c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</row>
    <row r="171" spans="1:196" s="4" customFormat="1" ht="37.950000000000003" hidden="1" customHeight="1" x14ac:dyDescent="0.3">
      <c r="A171" s="14"/>
      <c r="B171" s="83"/>
      <c r="C171" s="83"/>
      <c r="D171" s="105"/>
      <c r="E171" s="115" t="s">
        <v>198</v>
      </c>
      <c r="F171" s="130"/>
      <c r="G171" s="130"/>
      <c r="H171" s="163"/>
      <c r="I171" s="130"/>
      <c r="J171" s="131"/>
      <c r="K171" s="132" t="e">
        <f t="shared" si="254"/>
        <v>#DIV/0!</v>
      </c>
      <c r="L171" s="134"/>
      <c r="M171" s="134"/>
      <c r="N171" s="134"/>
      <c r="O171" s="163"/>
      <c r="P171" s="134"/>
      <c r="Q171" s="135" t="e">
        <f t="shared" si="255"/>
        <v>#DIV/0!</v>
      </c>
      <c r="R171" s="137"/>
      <c r="S171" s="137"/>
      <c r="T171" s="137"/>
      <c r="U171" s="163"/>
      <c r="V171" s="138">
        <f t="shared" si="256"/>
        <v>0</v>
      </c>
      <c r="W171" s="139" t="e">
        <f t="shared" si="257"/>
        <v>#DIV/0!</v>
      </c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</row>
    <row r="172" spans="1:196" s="4" customFormat="1" ht="60" hidden="1" customHeight="1" x14ac:dyDescent="0.3">
      <c r="A172" s="14"/>
      <c r="B172" s="83"/>
      <c r="C172" s="83"/>
      <c r="D172" s="106"/>
      <c r="E172" s="116" t="s">
        <v>259</v>
      </c>
      <c r="F172" s="130"/>
      <c r="G172" s="130"/>
      <c r="H172" s="163"/>
      <c r="I172" s="130"/>
      <c r="J172" s="131"/>
      <c r="K172" s="132" t="e">
        <f t="shared" si="254"/>
        <v>#DIV/0!</v>
      </c>
      <c r="L172" s="134"/>
      <c r="M172" s="134"/>
      <c r="N172" s="134"/>
      <c r="O172" s="163"/>
      <c r="P172" s="134"/>
      <c r="Q172" s="135" t="e">
        <f t="shared" si="255"/>
        <v>#DIV/0!</v>
      </c>
      <c r="R172" s="137"/>
      <c r="S172" s="137"/>
      <c r="T172" s="137"/>
      <c r="U172" s="163"/>
      <c r="V172" s="142">
        <f t="shared" si="256"/>
        <v>0</v>
      </c>
      <c r="W172" s="143" t="e">
        <f t="shared" si="257"/>
        <v>#DIV/0!</v>
      </c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</row>
    <row r="173" spans="1:196" s="87" customFormat="1" ht="48.75" hidden="1" customHeight="1" x14ac:dyDescent="0.3">
      <c r="A173" s="11"/>
      <c r="B173" s="85"/>
      <c r="C173" s="85"/>
      <c r="D173" s="86"/>
      <c r="E173" s="116" t="s">
        <v>260</v>
      </c>
      <c r="F173" s="130"/>
      <c r="G173" s="130"/>
      <c r="H173" s="163"/>
      <c r="I173" s="130"/>
      <c r="J173" s="130"/>
      <c r="K173" s="130" t="e">
        <f t="shared" si="254"/>
        <v>#DIV/0!</v>
      </c>
      <c r="L173" s="134"/>
      <c r="M173" s="134"/>
      <c r="N173" s="134"/>
      <c r="O173" s="163"/>
      <c r="P173" s="134"/>
      <c r="Q173" s="134" t="e">
        <f t="shared" si="255"/>
        <v>#DIV/0!</v>
      </c>
      <c r="R173" s="137"/>
      <c r="S173" s="137"/>
      <c r="T173" s="137"/>
      <c r="U173" s="163"/>
      <c r="V173" s="144">
        <f t="shared" si="256"/>
        <v>0</v>
      </c>
      <c r="W173" s="139" t="e">
        <f t="shared" si="257"/>
        <v>#DIV/0!</v>
      </c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</row>
    <row r="174" spans="1:196" s="4" customFormat="1" ht="61.2" hidden="1" customHeight="1" x14ac:dyDescent="0.3">
      <c r="A174" s="14"/>
      <c r="B174" s="83"/>
      <c r="C174" s="83"/>
      <c r="D174" s="107"/>
      <c r="E174" s="161" t="s">
        <v>314</v>
      </c>
      <c r="F174" s="130">
        <f>F114</f>
        <v>0</v>
      </c>
      <c r="G174" s="130">
        <f>G114</f>
        <v>0</v>
      </c>
      <c r="H174" s="163">
        <f>H114</f>
        <v>0</v>
      </c>
      <c r="I174" s="130"/>
      <c r="J174" s="131"/>
      <c r="K174" s="132" t="e">
        <f t="shared" si="254"/>
        <v>#DIV/0!</v>
      </c>
      <c r="L174" s="134">
        <f>L114</f>
        <v>1519</v>
      </c>
      <c r="M174" s="134">
        <f>M114</f>
        <v>1519</v>
      </c>
      <c r="N174" s="134">
        <f>N114</f>
        <v>1361</v>
      </c>
      <c r="O174" s="163">
        <f>O114</f>
        <v>806.4</v>
      </c>
      <c r="P174" s="134"/>
      <c r="Q174" s="135">
        <f t="shared" si="255"/>
        <v>0.59250551065393087</v>
      </c>
      <c r="R174" s="137">
        <f>R114</f>
        <v>1519</v>
      </c>
      <c r="S174" s="509">
        <f>S114</f>
        <v>1519</v>
      </c>
      <c r="T174" s="509">
        <f>T114</f>
        <v>1361</v>
      </c>
      <c r="U174" s="507">
        <f>U114</f>
        <v>806.4</v>
      </c>
      <c r="V174" s="138">
        <f t="shared" si="256"/>
        <v>-554.6</v>
      </c>
      <c r="W174" s="139">
        <f t="shared" si="257"/>
        <v>0.59250551065393087</v>
      </c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4"/>
      <c r="GF174" s="54"/>
      <c r="GG174" s="54"/>
      <c r="GH174" s="54"/>
      <c r="GI174" s="54"/>
      <c r="GJ174" s="54"/>
      <c r="GK174" s="54"/>
      <c r="GL174" s="54"/>
      <c r="GM174" s="54"/>
      <c r="GN174" s="54"/>
    </row>
    <row r="175" spans="1:196" s="4" customFormat="1" ht="15.6" hidden="1" x14ac:dyDescent="0.3">
      <c r="A175" s="14"/>
      <c r="B175" s="83"/>
      <c r="C175" s="83"/>
      <c r="D175" s="108"/>
      <c r="E175" s="115" t="s">
        <v>195</v>
      </c>
      <c r="F175" s="130"/>
      <c r="G175" s="130"/>
      <c r="H175" s="163"/>
      <c r="I175" s="130"/>
      <c r="J175" s="131"/>
      <c r="K175" s="132" t="e">
        <f t="shared" si="254"/>
        <v>#DIV/0!</v>
      </c>
      <c r="L175" s="134"/>
      <c r="M175" s="134"/>
      <c r="N175" s="134"/>
      <c r="O175" s="163"/>
      <c r="P175" s="134"/>
      <c r="Q175" s="135" t="e">
        <f t="shared" si="255"/>
        <v>#DIV/0!</v>
      </c>
      <c r="R175" s="137"/>
      <c r="S175" s="509"/>
      <c r="T175" s="509"/>
      <c r="U175" s="163"/>
      <c r="V175" s="138">
        <f t="shared" si="256"/>
        <v>0</v>
      </c>
      <c r="W175" s="139" t="e">
        <f t="shared" si="257"/>
        <v>#DIV/0!</v>
      </c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4"/>
      <c r="GF175" s="54"/>
      <c r="GG175" s="54"/>
      <c r="GH175" s="54"/>
      <c r="GI175" s="54"/>
      <c r="GJ175" s="54"/>
      <c r="GK175" s="54"/>
      <c r="GL175" s="54"/>
      <c r="GM175" s="54"/>
      <c r="GN175" s="54"/>
    </row>
    <row r="176" spans="1:196" s="87" customFormat="1" ht="15.6" hidden="1" x14ac:dyDescent="0.3">
      <c r="A176" s="11"/>
      <c r="B176" s="85"/>
      <c r="C176" s="85"/>
      <c r="D176" s="109"/>
      <c r="E176" s="116" t="s">
        <v>220</v>
      </c>
      <c r="F176" s="130"/>
      <c r="G176" s="130"/>
      <c r="H176" s="163"/>
      <c r="I176" s="130"/>
      <c r="J176" s="131"/>
      <c r="K176" s="132" t="e">
        <f t="shared" si="254"/>
        <v>#DIV/0!</v>
      </c>
      <c r="L176" s="134"/>
      <c r="M176" s="134"/>
      <c r="N176" s="134"/>
      <c r="O176" s="163"/>
      <c r="P176" s="134"/>
      <c r="Q176" s="135" t="e">
        <f t="shared" si="255"/>
        <v>#DIV/0!</v>
      </c>
      <c r="R176" s="137"/>
      <c r="S176" s="509"/>
      <c r="T176" s="509"/>
      <c r="U176" s="163"/>
      <c r="V176" s="138">
        <f t="shared" si="256"/>
        <v>0</v>
      </c>
      <c r="W176" s="139" t="e">
        <f t="shared" si="257"/>
        <v>#DIV/0!</v>
      </c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</row>
    <row r="177" spans="1:196" s="87" customFormat="1" ht="62.4" hidden="1" customHeight="1" x14ac:dyDescent="0.3">
      <c r="A177" s="11"/>
      <c r="B177" s="85"/>
      <c r="C177" s="85"/>
      <c r="D177" s="503"/>
      <c r="E177" s="504" t="s">
        <v>352</v>
      </c>
      <c r="F177" s="130">
        <f>F115</f>
        <v>0</v>
      </c>
      <c r="G177" s="130">
        <f t="shared" ref="G177:H177" si="261">G115</f>
        <v>0</v>
      </c>
      <c r="H177" s="163">
        <f t="shared" si="261"/>
        <v>0</v>
      </c>
      <c r="I177" s="130"/>
      <c r="J177" s="131"/>
      <c r="K177" s="132"/>
      <c r="L177" s="134">
        <f>L115</f>
        <v>444</v>
      </c>
      <c r="M177" s="134">
        <f t="shared" ref="M177:O177" si="262">M115</f>
        <v>444</v>
      </c>
      <c r="N177" s="134">
        <f t="shared" si="262"/>
        <v>0</v>
      </c>
      <c r="O177" s="163">
        <f t="shared" si="262"/>
        <v>0</v>
      </c>
      <c r="P177" s="134"/>
      <c r="Q177" s="135"/>
      <c r="R177" s="137">
        <f>R115</f>
        <v>444</v>
      </c>
      <c r="S177" s="509">
        <f t="shared" ref="S177:U177" si="263">S115</f>
        <v>444</v>
      </c>
      <c r="T177" s="509">
        <f t="shared" si="263"/>
        <v>0</v>
      </c>
      <c r="U177" s="163">
        <f t="shared" si="263"/>
        <v>0</v>
      </c>
      <c r="V177" s="138"/>
      <c r="W177" s="139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</row>
    <row r="178" spans="1:196" s="87" customFormat="1" ht="73.2" hidden="1" customHeight="1" x14ac:dyDescent="0.3">
      <c r="A178" s="11"/>
      <c r="B178" s="85"/>
      <c r="C178" s="85"/>
      <c r="D178" s="109"/>
      <c r="E178" s="116" t="s">
        <v>304</v>
      </c>
      <c r="F178" s="130">
        <f>F53</f>
        <v>42.6</v>
      </c>
      <c r="G178" s="130">
        <f>G53</f>
        <v>42.6</v>
      </c>
      <c r="H178" s="163">
        <f>H53</f>
        <v>0</v>
      </c>
      <c r="I178" s="130"/>
      <c r="J178" s="131"/>
      <c r="K178" s="132">
        <f t="shared" si="254"/>
        <v>0</v>
      </c>
      <c r="L178" s="134">
        <f>L53</f>
        <v>0</v>
      </c>
      <c r="M178" s="134">
        <f>M53</f>
        <v>0</v>
      </c>
      <c r="N178" s="134">
        <f>N53</f>
        <v>0</v>
      </c>
      <c r="O178" s="163">
        <f>O53</f>
        <v>0</v>
      </c>
      <c r="P178" s="134"/>
      <c r="Q178" s="135" t="e">
        <f t="shared" si="255"/>
        <v>#DIV/0!</v>
      </c>
      <c r="R178" s="137">
        <f>R53</f>
        <v>42.6</v>
      </c>
      <c r="S178" s="509">
        <f>S53</f>
        <v>42.6</v>
      </c>
      <c r="T178" s="509">
        <f>T53</f>
        <v>42.6</v>
      </c>
      <c r="U178" s="163">
        <f>U53</f>
        <v>0</v>
      </c>
      <c r="V178" s="138">
        <f t="shared" si="256"/>
        <v>-42.6</v>
      </c>
      <c r="W178" s="139">
        <f t="shared" si="257"/>
        <v>0</v>
      </c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</row>
    <row r="179" spans="1:196" s="4" customFormat="1" ht="99.6" hidden="1" customHeight="1" x14ac:dyDescent="0.3">
      <c r="A179" s="14"/>
      <c r="B179" s="83"/>
      <c r="C179" s="83"/>
      <c r="D179" s="110"/>
      <c r="E179" s="157" t="s">
        <v>315</v>
      </c>
      <c r="F179" s="130"/>
      <c r="G179" s="130"/>
      <c r="H179" s="163"/>
      <c r="I179" s="130"/>
      <c r="J179" s="130"/>
      <c r="K179" s="130" t="e">
        <f t="shared" si="254"/>
        <v>#DIV/0!</v>
      </c>
      <c r="L179" s="134"/>
      <c r="M179" s="134"/>
      <c r="N179" s="134"/>
      <c r="O179" s="163"/>
      <c r="P179" s="134"/>
      <c r="Q179" s="134" t="e">
        <f t="shared" si="255"/>
        <v>#DIV/0!</v>
      </c>
      <c r="R179" s="137"/>
      <c r="S179" s="509"/>
      <c r="T179" s="509"/>
      <c r="U179" s="163"/>
      <c r="V179" s="144">
        <f t="shared" si="256"/>
        <v>0</v>
      </c>
      <c r="W179" s="144" t="e">
        <f t="shared" si="257"/>
        <v>#DIV/0!</v>
      </c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4"/>
      <c r="GF179" s="54"/>
      <c r="GG179" s="54"/>
      <c r="GH179" s="54"/>
      <c r="GI179" s="54"/>
      <c r="GJ179" s="54"/>
      <c r="GK179" s="54"/>
      <c r="GL179" s="54"/>
      <c r="GM179" s="54"/>
      <c r="GN179" s="54"/>
    </row>
    <row r="180" spans="1:196" s="87" customFormat="1" ht="15.6" hidden="1" x14ac:dyDescent="0.3">
      <c r="A180" s="11"/>
      <c r="B180" s="85"/>
      <c r="C180" s="85"/>
      <c r="D180" s="86"/>
      <c r="E180" s="116" t="s">
        <v>223</v>
      </c>
      <c r="F180" s="130"/>
      <c r="G180" s="130"/>
      <c r="H180" s="163"/>
      <c r="I180" s="130"/>
      <c r="J180" s="130"/>
      <c r="K180" s="130" t="e">
        <f t="shared" si="254"/>
        <v>#DIV/0!</v>
      </c>
      <c r="L180" s="134"/>
      <c r="M180" s="134"/>
      <c r="N180" s="134"/>
      <c r="O180" s="163"/>
      <c r="P180" s="134"/>
      <c r="Q180" s="135" t="e">
        <f t="shared" si="255"/>
        <v>#DIV/0!</v>
      </c>
      <c r="R180" s="137"/>
      <c r="S180" s="509"/>
      <c r="T180" s="509"/>
      <c r="U180" s="163"/>
      <c r="V180" s="144">
        <f t="shared" si="256"/>
        <v>0</v>
      </c>
      <c r="W180" s="139" t="e">
        <f t="shared" si="257"/>
        <v>#DIV/0!</v>
      </c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</row>
    <row r="181" spans="1:196" s="87" customFormat="1" ht="49.2" hidden="1" customHeight="1" x14ac:dyDescent="0.3">
      <c r="A181" s="11"/>
      <c r="B181" s="85"/>
      <c r="C181" s="85"/>
      <c r="D181" s="109"/>
      <c r="E181" s="116" t="s">
        <v>354</v>
      </c>
      <c r="F181" s="130">
        <f>F105</f>
        <v>0</v>
      </c>
      <c r="G181" s="130">
        <f t="shared" ref="G181:H181" si="264">G105</f>
        <v>0</v>
      </c>
      <c r="H181" s="163">
        <f t="shared" si="264"/>
        <v>0</v>
      </c>
      <c r="I181" s="130"/>
      <c r="J181" s="131"/>
      <c r="K181" s="132" t="e">
        <f t="shared" ref="K181" si="265">H181/G181</f>
        <v>#DIV/0!</v>
      </c>
      <c r="L181" s="134">
        <f>L105</f>
        <v>1000</v>
      </c>
      <c r="M181" s="134">
        <f t="shared" ref="M181:O181" si="266">M105</f>
        <v>1000</v>
      </c>
      <c r="N181" s="134">
        <f t="shared" si="266"/>
        <v>1000</v>
      </c>
      <c r="O181" s="163">
        <f t="shared" si="266"/>
        <v>0</v>
      </c>
      <c r="P181" s="134"/>
      <c r="Q181" s="135">
        <f t="shared" ref="Q181" si="267">O181/N181</f>
        <v>0</v>
      </c>
      <c r="R181" s="137">
        <f>R105</f>
        <v>1000</v>
      </c>
      <c r="S181" s="509">
        <f t="shared" ref="S181:U181" si="268">S105</f>
        <v>1000</v>
      </c>
      <c r="T181" s="509">
        <f t="shared" si="268"/>
        <v>1000</v>
      </c>
      <c r="U181" s="163">
        <f t="shared" si="268"/>
        <v>0</v>
      </c>
      <c r="V181" s="138">
        <f t="shared" ref="V181" si="269">U181-T181</f>
        <v>-1000</v>
      </c>
      <c r="W181" s="139">
        <f t="shared" ref="W181" si="270">U181/T181</f>
        <v>0</v>
      </c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  <c r="AP181" s="52"/>
      <c r="AQ181" s="52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</row>
    <row r="182" spans="1:196" s="87" customFormat="1" ht="76.8" hidden="1" customHeight="1" x14ac:dyDescent="0.3">
      <c r="A182" s="11"/>
      <c r="B182" s="85"/>
      <c r="C182" s="85"/>
      <c r="D182" s="501"/>
      <c r="E182" s="502" t="s">
        <v>351</v>
      </c>
      <c r="F182" s="130">
        <f>F20</f>
        <v>272.3</v>
      </c>
      <c r="G182" s="130">
        <f t="shared" ref="G182:H182" si="271">G20</f>
        <v>68.3</v>
      </c>
      <c r="H182" s="163">
        <f t="shared" si="271"/>
        <v>68.2</v>
      </c>
      <c r="I182" s="130"/>
      <c r="J182" s="131"/>
      <c r="K182" s="132"/>
      <c r="L182" s="134">
        <f>L20</f>
        <v>227.6</v>
      </c>
      <c r="M182" s="134">
        <f t="shared" ref="M182:O182" si="272">M20</f>
        <v>227.6</v>
      </c>
      <c r="N182" s="134">
        <f t="shared" si="272"/>
        <v>56.9</v>
      </c>
      <c r="O182" s="163">
        <f t="shared" si="272"/>
        <v>55</v>
      </c>
      <c r="P182" s="134"/>
      <c r="Q182" s="135"/>
      <c r="R182" s="137">
        <f>R20</f>
        <v>499.9</v>
      </c>
      <c r="S182" s="509">
        <f t="shared" ref="S182:U182" si="273">S20</f>
        <v>499.9</v>
      </c>
      <c r="T182" s="509">
        <f t="shared" si="273"/>
        <v>125.19999999999999</v>
      </c>
      <c r="U182" s="507">
        <f t="shared" si="273"/>
        <v>123.2</v>
      </c>
      <c r="V182" s="138"/>
      <c r="W182" s="139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  <c r="AP182" s="52"/>
      <c r="AQ182" s="52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</row>
    <row r="183" spans="1:196" s="87" customFormat="1" ht="76.8" hidden="1" customHeight="1" x14ac:dyDescent="0.3">
      <c r="A183" s="11"/>
      <c r="B183" s="85"/>
      <c r="C183" s="85"/>
      <c r="D183" s="118"/>
      <c r="E183" s="504" t="s">
        <v>350</v>
      </c>
      <c r="F183" s="130">
        <f>F134</f>
        <v>431.9</v>
      </c>
      <c r="G183" s="130">
        <f t="shared" ref="G183:H183" si="274">G134</f>
        <v>431.9</v>
      </c>
      <c r="H183" s="163">
        <f t="shared" si="274"/>
        <v>0</v>
      </c>
      <c r="I183" s="130"/>
      <c r="J183" s="131"/>
      <c r="K183" s="132"/>
      <c r="L183" s="134">
        <f>L134</f>
        <v>0</v>
      </c>
      <c r="M183" s="134">
        <f t="shared" ref="M183:O183" si="275">M134</f>
        <v>0</v>
      </c>
      <c r="N183" s="134">
        <f t="shared" si="275"/>
        <v>0</v>
      </c>
      <c r="O183" s="163">
        <f t="shared" si="275"/>
        <v>0</v>
      </c>
      <c r="P183" s="134"/>
      <c r="Q183" s="135"/>
      <c r="R183" s="137">
        <f>R134</f>
        <v>431.9</v>
      </c>
      <c r="S183" s="509">
        <f t="shared" ref="S183:U183" si="276">S134</f>
        <v>431.9</v>
      </c>
      <c r="T183" s="509">
        <f t="shared" si="276"/>
        <v>431.9</v>
      </c>
      <c r="U183" s="163">
        <f t="shared" si="276"/>
        <v>0</v>
      </c>
      <c r="V183" s="138"/>
      <c r="W183" s="139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  <c r="AP183" s="52"/>
      <c r="AQ183" s="52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</row>
    <row r="184" spans="1:196" s="87" customFormat="1" ht="29.4" hidden="1" customHeight="1" x14ac:dyDescent="0.3">
      <c r="A184" s="11"/>
      <c r="B184" s="85"/>
      <c r="C184" s="85"/>
      <c r="D184" s="506"/>
      <c r="E184" s="505" t="s">
        <v>357</v>
      </c>
      <c r="F184" s="130">
        <f>F26</f>
        <v>0</v>
      </c>
      <c r="G184" s="130">
        <f t="shared" ref="G184:H184" si="277">G26</f>
        <v>0</v>
      </c>
      <c r="H184" s="163">
        <f t="shared" si="277"/>
        <v>0</v>
      </c>
      <c r="I184" s="130"/>
      <c r="J184" s="131"/>
      <c r="K184" s="132"/>
      <c r="L184" s="134">
        <f>L26</f>
        <v>534.5</v>
      </c>
      <c r="M184" s="134">
        <f t="shared" ref="M184:O184" si="278">M26</f>
        <v>534.5</v>
      </c>
      <c r="N184" s="134">
        <f t="shared" si="278"/>
        <v>534.5</v>
      </c>
      <c r="O184" s="163">
        <f t="shared" si="278"/>
        <v>0</v>
      </c>
      <c r="P184" s="134"/>
      <c r="Q184" s="135"/>
      <c r="R184" s="137">
        <f>R26</f>
        <v>534.5</v>
      </c>
      <c r="S184" s="509">
        <f t="shared" ref="S184:U184" si="279">S26</f>
        <v>534.5</v>
      </c>
      <c r="T184" s="509">
        <f t="shared" si="279"/>
        <v>534.5</v>
      </c>
      <c r="U184" s="194">
        <f t="shared" si="279"/>
        <v>0</v>
      </c>
      <c r="V184" s="138"/>
      <c r="W184" s="139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  <c r="AP184" s="52"/>
      <c r="AQ184" s="52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</row>
    <row r="185" spans="1:196" s="87" customFormat="1" ht="27" hidden="1" customHeight="1" x14ac:dyDescent="0.3">
      <c r="A185" s="11"/>
      <c r="B185" s="85"/>
      <c r="C185" s="85"/>
      <c r="D185" s="506"/>
      <c r="E185" s="505" t="s">
        <v>358</v>
      </c>
      <c r="F185" s="130">
        <f>F27</f>
        <v>0</v>
      </c>
      <c r="G185" s="130">
        <f t="shared" ref="G185:H185" si="280">G27</f>
        <v>0</v>
      </c>
      <c r="H185" s="163">
        <f t="shared" si="280"/>
        <v>0</v>
      </c>
      <c r="I185" s="130"/>
      <c r="J185" s="131"/>
      <c r="K185" s="132"/>
      <c r="L185" s="134">
        <f>L27</f>
        <v>828.8</v>
      </c>
      <c r="M185" s="134">
        <f t="shared" ref="M185:O185" si="281">M27</f>
        <v>828.8</v>
      </c>
      <c r="N185" s="134">
        <f t="shared" si="281"/>
        <v>828.8</v>
      </c>
      <c r="O185" s="163">
        <f t="shared" si="281"/>
        <v>0</v>
      </c>
      <c r="P185" s="134"/>
      <c r="Q185" s="135"/>
      <c r="R185" s="137">
        <f>R27</f>
        <v>828.8</v>
      </c>
      <c r="S185" s="509">
        <f t="shared" ref="S185:U185" si="282">S27</f>
        <v>828.8</v>
      </c>
      <c r="T185" s="509">
        <f t="shared" si="282"/>
        <v>828.8</v>
      </c>
      <c r="U185" s="194">
        <f t="shared" si="282"/>
        <v>0</v>
      </c>
      <c r="V185" s="138"/>
      <c r="W185" s="139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</row>
    <row r="186" spans="1:196" s="87" customFormat="1" ht="43.5" hidden="1" customHeight="1" x14ac:dyDescent="0.3">
      <c r="A186" s="11"/>
      <c r="B186" s="85"/>
      <c r="C186" s="85"/>
      <c r="D186" s="86"/>
      <c r="E186" s="195" t="s">
        <v>328</v>
      </c>
      <c r="F186" s="130">
        <f>F118</f>
        <v>0</v>
      </c>
      <c r="G186" s="130">
        <f>G118</f>
        <v>0</v>
      </c>
      <c r="H186" s="163">
        <f>H118</f>
        <v>0</v>
      </c>
      <c r="I186" s="130"/>
      <c r="J186" s="130"/>
      <c r="K186" s="130" t="e">
        <f t="shared" si="254"/>
        <v>#DIV/0!</v>
      </c>
      <c r="L186" s="134">
        <f>L118</f>
        <v>264</v>
      </c>
      <c r="M186" s="134">
        <f>M118</f>
        <v>264</v>
      </c>
      <c r="N186" s="134">
        <f>N118</f>
        <v>264</v>
      </c>
      <c r="O186" s="163">
        <f>O118</f>
        <v>264</v>
      </c>
      <c r="P186" s="134"/>
      <c r="Q186" s="134">
        <f t="shared" si="255"/>
        <v>1</v>
      </c>
      <c r="R186" s="137">
        <f>R118</f>
        <v>264</v>
      </c>
      <c r="S186" s="509">
        <f>S118</f>
        <v>264</v>
      </c>
      <c r="T186" s="509">
        <f>T118</f>
        <v>264</v>
      </c>
      <c r="U186" s="163">
        <f>U118</f>
        <v>264</v>
      </c>
      <c r="V186" s="144">
        <f t="shared" si="256"/>
        <v>0</v>
      </c>
      <c r="W186" s="139">
        <f t="shared" si="257"/>
        <v>1</v>
      </c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</row>
    <row r="187" spans="1:196" s="87" customFormat="1" ht="121.2" hidden="1" customHeight="1" x14ac:dyDescent="0.3">
      <c r="A187" s="11"/>
      <c r="B187" s="85"/>
      <c r="C187" s="85"/>
      <c r="D187" s="111"/>
      <c r="E187" s="117" t="s">
        <v>258</v>
      </c>
      <c r="F187" s="130"/>
      <c r="G187" s="130"/>
      <c r="H187" s="163"/>
      <c r="I187" s="130"/>
      <c r="J187" s="130"/>
      <c r="K187" s="130" t="e">
        <f t="shared" si="254"/>
        <v>#DIV/0!</v>
      </c>
      <c r="L187" s="134"/>
      <c r="M187" s="134"/>
      <c r="N187" s="134"/>
      <c r="O187" s="163"/>
      <c r="P187" s="134"/>
      <c r="Q187" s="134" t="e">
        <f t="shared" si="255"/>
        <v>#DIV/0!</v>
      </c>
      <c r="R187" s="137"/>
      <c r="S187" s="137"/>
      <c r="T187" s="137"/>
      <c r="U187" s="163"/>
      <c r="V187" s="137">
        <f t="shared" si="256"/>
        <v>0</v>
      </c>
      <c r="W187" s="139" t="e">
        <f t="shared" si="257"/>
        <v>#DIV/0!</v>
      </c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</row>
    <row r="188" spans="1:196" s="87" customFormat="1" ht="97.2" hidden="1" customHeight="1" x14ac:dyDescent="0.3">
      <c r="A188" s="11"/>
      <c r="B188" s="85"/>
      <c r="C188" s="85"/>
      <c r="D188" s="118"/>
      <c r="E188" s="120" t="s">
        <v>264</v>
      </c>
      <c r="F188" s="130"/>
      <c r="G188" s="130"/>
      <c r="H188" s="163"/>
      <c r="I188" s="130"/>
      <c r="J188" s="130"/>
      <c r="K188" s="130" t="e">
        <f t="shared" si="254"/>
        <v>#DIV/0!</v>
      </c>
      <c r="L188" s="134"/>
      <c r="M188" s="134"/>
      <c r="N188" s="134"/>
      <c r="O188" s="163"/>
      <c r="P188" s="134"/>
      <c r="Q188" s="134" t="e">
        <f t="shared" si="255"/>
        <v>#DIV/0!</v>
      </c>
      <c r="R188" s="137"/>
      <c r="S188" s="137"/>
      <c r="T188" s="137"/>
      <c r="U188" s="163"/>
      <c r="V188" s="144">
        <f t="shared" si="256"/>
        <v>0</v>
      </c>
      <c r="W188" s="139" t="e">
        <f t="shared" si="257"/>
        <v>#DIV/0!</v>
      </c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</row>
    <row r="189" spans="1:196" s="87" customFormat="1" ht="98.4" hidden="1" customHeight="1" x14ac:dyDescent="0.3">
      <c r="A189" s="11"/>
      <c r="B189" s="85"/>
      <c r="C189" s="85"/>
      <c r="D189" s="119"/>
      <c r="E189" s="120" t="s">
        <v>265</v>
      </c>
      <c r="F189" s="130"/>
      <c r="G189" s="130"/>
      <c r="H189" s="163"/>
      <c r="I189" s="130"/>
      <c r="J189" s="130"/>
      <c r="K189" s="130" t="e">
        <f t="shared" si="254"/>
        <v>#DIV/0!</v>
      </c>
      <c r="L189" s="134"/>
      <c r="M189" s="134"/>
      <c r="N189" s="134"/>
      <c r="O189" s="163"/>
      <c r="P189" s="134"/>
      <c r="Q189" s="134" t="e">
        <f t="shared" si="255"/>
        <v>#DIV/0!</v>
      </c>
      <c r="R189" s="137"/>
      <c r="S189" s="137"/>
      <c r="T189" s="137"/>
      <c r="U189" s="163"/>
      <c r="V189" s="144">
        <f t="shared" si="256"/>
        <v>0</v>
      </c>
      <c r="W189" s="139" t="e">
        <f t="shared" si="257"/>
        <v>#DIV/0!</v>
      </c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</row>
    <row r="190" spans="1:196" s="93" customFormat="1" ht="41.25" hidden="1" customHeight="1" x14ac:dyDescent="0.3">
      <c r="A190" s="88"/>
      <c r="B190" s="89"/>
      <c r="C190" s="89"/>
      <c r="D190" s="89"/>
      <c r="E190" s="90"/>
      <c r="F190" s="112">
        <f>SUM(F162:F189)</f>
        <v>153935.70000000001</v>
      </c>
      <c r="G190" s="112">
        <f>SUM(G162:G189)</f>
        <v>114086.00000000001</v>
      </c>
      <c r="H190" s="165">
        <f>SUM(H162:H189)</f>
        <v>109410.30000000002</v>
      </c>
      <c r="I190" s="112"/>
      <c r="J190" s="112"/>
      <c r="K190" s="113">
        <f>H190/G190</f>
        <v>0.95901600546955812</v>
      </c>
      <c r="L190" s="112">
        <f>SUM(L162:L189)</f>
        <v>5158</v>
      </c>
      <c r="M190" s="112">
        <f>SUM(M162:M189)</f>
        <v>5158</v>
      </c>
      <c r="N190" s="112">
        <f>SUM(N162:N189)</f>
        <v>4385.3</v>
      </c>
      <c r="O190" s="165">
        <f>SUM(O162:O189)</f>
        <v>1145.6999999999998</v>
      </c>
      <c r="P190" s="112"/>
      <c r="Q190" s="113">
        <f t="shared" si="255"/>
        <v>0.26125920689576537</v>
      </c>
      <c r="R190" s="112">
        <f>SUM(R162:R189)</f>
        <v>159093.70000000001</v>
      </c>
      <c r="S190" s="112">
        <f>SUM(S162:S189)</f>
        <v>159093.70000000001</v>
      </c>
      <c r="T190" s="112">
        <f>SUM(T162:T189)</f>
        <v>118471.3</v>
      </c>
      <c r="U190" s="165">
        <f>SUM(U162:U189)</f>
        <v>110556</v>
      </c>
      <c r="V190" s="112">
        <f t="shared" si="256"/>
        <v>-7915.3000000000029</v>
      </c>
      <c r="W190" s="114">
        <f t="shared" si="257"/>
        <v>0.93318803794674321</v>
      </c>
      <c r="X190" s="91"/>
      <c r="Y190" s="91"/>
      <c r="Z190" s="91"/>
      <c r="AA190" s="91" t="s">
        <v>255</v>
      </c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  <c r="BX190" s="92"/>
      <c r="BY190" s="92"/>
      <c r="BZ190" s="92"/>
      <c r="CA190" s="92"/>
      <c r="CB190" s="92"/>
      <c r="CC190" s="92"/>
      <c r="CD190" s="92"/>
      <c r="CE190" s="92"/>
      <c r="CF190" s="92"/>
      <c r="CG190" s="92"/>
      <c r="CH190" s="92"/>
      <c r="CI190" s="92"/>
      <c r="CJ190" s="92"/>
      <c r="CK190" s="92"/>
      <c r="CL190" s="92"/>
      <c r="CM190" s="92"/>
      <c r="CN190" s="92"/>
      <c r="CO190" s="92"/>
      <c r="CP190" s="92"/>
      <c r="CQ190" s="92"/>
      <c r="CR190" s="92"/>
      <c r="CS190" s="92"/>
      <c r="CT190" s="92"/>
      <c r="CU190" s="92"/>
      <c r="CV190" s="92"/>
      <c r="CW190" s="92"/>
      <c r="CX190" s="92"/>
      <c r="CY190" s="92"/>
      <c r="CZ190" s="92"/>
      <c r="DA190" s="92"/>
      <c r="DB190" s="92"/>
      <c r="DC190" s="92"/>
      <c r="DD190" s="92"/>
      <c r="DE190" s="92"/>
      <c r="DF190" s="92"/>
      <c r="DG190" s="92"/>
      <c r="DH190" s="92"/>
      <c r="DI190" s="92"/>
      <c r="DJ190" s="92"/>
      <c r="DK190" s="92"/>
      <c r="DL190" s="92"/>
      <c r="DM190" s="92"/>
      <c r="DN190" s="92"/>
      <c r="DO190" s="92"/>
      <c r="DP190" s="92"/>
      <c r="DQ190" s="92"/>
      <c r="DR190" s="92"/>
      <c r="DS190" s="92"/>
      <c r="DT190" s="92"/>
      <c r="DU190" s="92"/>
      <c r="DV190" s="92"/>
      <c r="DW190" s="92"/>
      <c r="DX190" s="92"/>
      <c r="DY190" s="92"/>
      <c r="DZ190" s="92"/>
      <c r="EA190" s="92"/>
      <c r="EB190" s="92"/>
      <c r="EC190" s="92"/>
      <c r="ED190" s="92"/>
      <c r="EE190" s="92"/>
      <c r="EF190" s="92"/>
      <c r="EG190" s="92"/>
      <c r="EH190" s="92"/>
      <c r="EI190" s="92"/>
      <c r="EJ190" s="92"/>
      <c r="EK190" s="92"/>
      <c r="EL190" s="92"/>
      <c r="EM190" s="92"/>
      <c r="EN190" s="92"/>
      <c r="EO190" s="92"/>
      <c r="EP190" s="92"/>
      <c r="EQ190" s="92"/>
      <c r="ER190" s="92"/>
      <c r="ES190" s="92"/>
      <c r="ET190" s="92"/>
      <c r="EU190" s="92"/>
      <c r="EV190" s="92"/>
      <c r="EW190" s="92"/>
      <c r="EX190" s="92"/>
      <c r="EY190" s="92"/>
      <c r="EZ190" s="92"/>
      <c r="FA190" s="92"/>
      <c r="FB190" s="92"/>
      <c r="FC190" s="92"/>
      <c r="FD190" s="92"/>
      <c r="FE190" s="92"/>
      <c r="FF190" s="92"/>
      <c r="FG190" s="92"/>
      <c r="FH190" s="92"/>
      <c r="FI190" s="92"/>
      <c r="FJ190" s="92"/>
      <c r="FK190" s="92"/>
      <c r="FL190" s="92"/>
      <c r="FM190" s="92"/>
      <c r="FN190" s="92"/>
      <c r="FO190" s="92"/>
      <c r="FP190" s="92"/>
      <c r="FQ190" s="92"/>
      <c r="FR190" s="92"/>
      <c r="FS190" s="92"/>
      <c r="FT190" s="92"/>
      <c r="FU190" s="92"/>
      <c r="FV190" s="92"/>
      <c r="FW190" s="92"/>
      <c r="FX190" s="92"/>
      <c r="FY190" s="92"/>
      <c r="FZ190" s="92"/>
      <c r="GA190" s="92"/>
      <c r="GB190" s="92"/>
      <c r="GC190" s="92"/>
      <c r="GD190" s="92"/>
      <c r="GE190" s="90"/>
      <c r="GF190" s="90"/>
      <c r="GG190" s="90"/>
      <c r="GH190" s="90"/>
      <c r="GI190" s="90"/>
      <c r="GJ190" s="90"/>
      <c r="GK190" s="90"/>
      <c r="GL190" s="90"/>
      <c r="GM190" s="90"/>
      <c r="GN190" s="90"/>
    </row>
    <row r="191" spans="1:196" ht="57" hidden="1" customHeight="1" x14ac:dyDescent="0.3">
      <c r="A191" s="81"/>
      <c r="B191" s="82"/>
      <c r="C191" s="82"/>
      <c r="D191" s="82"/>
      <c r="E191" s="22" t="s">
        <v>316</v>
      </c>
      <c r="F191" s="445"/>
      <c r="G191" s="445"/>
      <c r="H191" s="165"/>
      <c r="I191" s="445"/>
      <c r="J191" s="445"/>
      <c r="K191" s="448"/>
      <c r="L191" s="445"/>
      <c r="M191" s="445"/>
      <c r="N191" s="445"/>
      <c r="O191" s="165"/>
      <c r="P191" s="445"/>
      <c r="Q191" s="446"/>
      <c r="R191" s="445"/>
      <c r="S191" s="445"/>
      <c r="T191" s="445"/>
      <c r="U191" s="148">
        <f>SUM(U190-U176-U175-U178-U168-U187-U181)</f>
        <v>108603.9</v>
      </c>
      <c r="V191" s="449"/>
      <c r="W191" s="447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</row>
    <row r="192" spans="1:196" s="7" customFormat="1" ht="15.6" hidden="1" x14ac:dyDescent="0.3">
      <c r="B192" s="74"/>
      <c r="C192" s="74"/>
      <c r="D192" s="74"/>
      <c r="E192" s="26"/>
      <c r="F192" s="450"/>
      <c r="G192" s="450"/>
      <c r="H192" s="451"/>
      <c r="I192" s="452"/>
      <c r="J192" s="452"/>
      <c r="K192" s="453"/>
      <c r="L192" s="445"/>
      <c r="M192" s="445"/>
      <c r="N192" s="445"/>
      <c r="O192" s="165"/>
      <c r="P192" s="445"/>
      <c r="Q192" s="452"/>
      <c r="R192" s="452"/>
      <c r="S192" s="452"/>
      <c r="T192" s="452"/>
      <c r="U192" s="451"/>
      <c r="V192" s="454"/>
      <c r="W192" s="454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  <c r="BU192" s="33"/>
      <c r="BV192" s="33"/>
      <c r="BW192" s="33"/>
      <c r="BX192" s="33"/>
      <c r="BY192" s="33"/>
      <c r="BZ192" s="33"/>
      <c r="CA192" s="33"/>
      <c r="CB192" s="33"/>
      <c r="CC192" s="33"/>
      <c r="CD192" s="33"/>
      <c r="CE192" s="33"/>
      <c r="CF192" s="33"/>
      <c r="CG192" s="33"/>
      <c r="CH192" s="33"/>
      <c r="CI192" s="33"/>
      <c r="CJ192" s="33"/>
      <c r="CK192" s="33"/>
      <c r="CL192" s="33"/>
      <c r="CM192" s="33"/>
      <c r="CN192" s="33"/>
      <c r="CO192" s="33"/>
      <c r="CP192" s="33"/>
      <c r="CQ192" s="33"/>
      <c r="CR192" s="33"/>
      <c r="CS192" s="33"/>
      <c r="CT192" s="33"/>
      <c r="CU192" s="33"/>
      <c r="CV192" s="33"/>
      <c r="CW192" s="33"/>
      <c r="CX192" s="33"/>
      <c r="CY192" s="33"/>
      <c r="CZ192" s="33"/>
      <c r="DA192" s="33"/>
      <c r="DB192" s="33"/>
      <c r="DC192" s="33"/>
      <c r="DD192" s="33"/>
      <c r="DE192" s="33"/>
      <c r="DF192" s="33"/>
      <c r="DG192" s="33"/>
      <c r="DH192" s="33"/>
      <c r="DI192" s="33"/>
      <c r="DJ192" s="33"/>
      <c r="DK192" s="33"/>
      <c r="DL192" s="33"/>
      <c r="DM192" s="33"/>
      <c r="DN192" s="33"/>
      <c r="DO192" s="33"/>
      <c r="DP192" s="33"/>
      <c r="DQ192" s="33"/>
      <c r="DR192" s="33"/>
      <c r="DS192" s="33"/>
      <c r="DT192" s="33"/>
      <c r="DU192" s="33"/>
      <c r="DV192" s="33"/>
      <c r="DW192" s="33"/>
      <c r="DX192" s="33"/>
      <c r="DY192" s="33"/>
      <c r="DZ192" s="33"/>
      <c r="EA192" s="33"/>
      <c r="EB192" s="33"/>
      <c r="EC192" s="33"/>
      <c r="ED192" s="33"/>
      <c r="EE192" s="33"/>
      <c r="EF192" s="33"/>
      <c r="EG192" s="33"/>
      <c r="EH192" s="33"/>
      <c r="EI192" s="33"/>
      <c r="EJ192" s="33"/>
      <c r="EK192" s="33"/>
      <c r="EL192" s="33"/>
      <c r="EM192" s="33"/>
      <c r="EN192" s="33"/>
      <c r="EO192" s="33"/>
      <c r="EP192" s="33"/>
      <c r="EQ192" s="33"/>
      <c r="ER192" s="33"/>
      <c r="ES192" s="33"/>
      <c r="ET192" s="33"/>
      <c r="EU192" s="33"/>
      <c r="EV192" s="33"/>
      <c r="EW192" s="33"/>
      <c r="EX192" s="33"/>
      <c r="EY192" s="33"/>
      <c r="EZ192" s="33"/>
      <c r="FA192" s="33"/>
      <c r="FB192" s="33"/>
      <c r="FC192" s="33"/>
      <c r="FD192" s="33"/>
      <c r="FE192" s="33"/>
      <c r="FF192" s="33"/>
      <c r="FG192" s="33"/>
      <c r="FH192" s="33"/>
      <c r="FI192" s="33"/>
      <c r="FJ192" s="33"/>
      <c r="FK192" s="33"/>
      <c r="FL192" s="33"/>
      <c r="FM192" s="33"/>
      <c r="FN192" s="33"/>
      <c r="FO192" s="33"/>
      <c r="FP192" s="33"/>
      <c r="FQ192" s="33"/>
      <c r="FR192" s="33"/>
      <c r="FS192" s="33"/>
      <c r="FT192" s="33"/>
      <c r="FU192" s="33"/>
      <c r="FV192" s="33"/>
      <c r="FW192" s="33"/>
      <c r="FX192" s="33"/>
      <c r="FY192" s="33"/>
      <c r="FZ192" s="33"/>
      <c r="GA192" s="33"/>
      <c r="GB192" s="33"/>
      <c r="GC192" s="33"/>
      <c r="GD192" s="33"/>
      <c r="GE192" s="26"/>
      <c r="GF192" s="26"/>
      <c r="GG192" s="26"/>
      <c r="GH192" s="26"/>
      <c r="GI192" s="26"/>
      <c r="GJ192" s="26"/>
      <c r="GK192" s="26"/>
      <c r="GL192" s="26"/>
      <c r="GM192" s="26"/>
      <c r="GN192" s="26"/>
    </row>
    <row r="193" spans="1:196" ht="15.6" hidden="1" x14ac:dyDescent="0.3">
      <c r="E193" s="22" t="s">
        <v>199</v>
      </c>
      <c r="F193" s="450"/>
      <c r="G193" s="450"/>
      <c r="H193" s="451"/>
      <c r="I193" s="455"/>
      <c r="J193" s="455"/>
      <c r="K193" s="456"/>
      <c r="L193" s="452"/>
      <c r="M193" s="451"/>
      <c r="N193" s="452"/>
      <c r="O193" s="451"/>
      <c r="P193" s="457"/>
      <c r="Q193" s="452"/>
      <c r="R193" s="457">
        <f>L190+F190</f>
        <v>159093.70000000001</v>
      </c>
      <c r="S193" s="451"/>
      <c r="T193" s="452"/>
      <c r="U193" s="451"/>
      <c r="V193" s="458"/>
      <c r="W193" s="45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</row>
    <row r="194" spans="1:196" ht="15.6" hidden="1" x14ac:dyDescent="0.3">
      <c r="F194" s="450"/>
      <c r="G194" s="450"/>
      <c r="H194" s="451"/>
      <c r="I194" s="455"/>
      <c r="J194" s="455"/>
      <c r="K194" s="456"/>
      <c r="L194" s="452"/>
      <c r="M194" s="451"/>
      <c r="N194" s="452"/>
      <c r="O194" s="451"/>
      <c r="P194" s="457"/>
      <c r="Q194" s="452"/>
      <c r="R194" s="452"/>
      <c r="S194" s="451"/>
      <c r="T194" s="452"/>
      <c r="U194" s="451"/>
      <c r="V194" s="458"/>
      <c r="W194" s="45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  <c r="AN194" s="38"/>
      <c r="AO194" s="38"/>
      <c r="AP194" s="38"/>
      <c r="AQ194" s="38"/>
    </row>
    <row r="195" spans="1:196" ht="15.6" hidden="1" x14ac:dyDescent="0.3">
      <c r="E195" s="22" t="s">
        <v>193</v>
      </c>
      <c r="F195" s="459" t="e">
        <f>#REF!</f>
        <v>#REF!</v>
      </c>
      <c r="G195" s="459" t="e">
        <f>#REF!</f>
        <v>#REF!</v>
      </c>
      <c r="H195" s="460" t="e">
        <f>#REF!</f>
        <v>#REF!</v>
      </c>
      <c r="I195" s="459"/>
      <c r="J195" s="461" t="e">
        <f t="shared" ref="J195:J204" si="283">H195-G195</f>
        <v>#REF!</v>
      </c>
      <c r="K195" s="462" t="e">
        <f t="shared" ref="K195:K204" si="284">H195/G195</f>
        <v>#REF!</v>
      </c>
      <c r="L195" s="463" t="e">
        <f>#REF!</f>
        <v>#REF!</v>
      </c>
      <c r="M195" s="463" t="e">
        <f>#REF!</f>
        <v>#REF!</v>
      </c>
      <c r="N195" s="463" t="e">
        <f>#REF!</f>
        <v>#REF!</v>
      </c>
      <c r="O195" s="460" t="e">
        <f>#REF!</f>
        <v>#REF!</v>
      </c>
      <c r="P195" s="463" t="e">
        <f t="shared" ref="P195:P204" si="285">O195-N195</f>
        <v>#REF!</v>
      </c>
      <c r="Q195" s="464" t="e">
        <f>O195/N195</f>
        <v>#REF!</v>
      </c>
      <c r="R195" s="465" t="e">
        <f>#REF!</f>
        <v>#REF!</v>
      </c>
      <c r="S195" s="465" t="e">
        <f>#REF!</f>
        <v>#REF!</v>
      </c>
      <c r="T195" s="465" t="e">
        <f>#REF!</f>
        <v>#REF!</v>
      </c>
      <c r="U195" s="460" t="e">
        <f>#REF!</f>
        <v>#REF!</v>
      </c>
      <c r="V195" s="466" t="e">
        <f>U195-T195</f>
        <v>#REF!</v>
      </c>
      <c r="W195" s="467" t="e">
        <f t="shared" ref="W195:W202" si="286">U195/T195</f>
        <v>#REF!</v>
      </c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</row>
    <row r="196" spans="1:196" ht="15.6" hidden="1" x14ac:dyDescent="0.3">
      <c r="E196" s="22" t="s">
        <v>194</v>
      </c>
      <c r="F196" s="459" t="e">
        <f>#REF!</f>
        <v>#REF!</v>
      </c>
      <c r="G196" s="459" t="e">
        <f>#REF!</f>
        <v>#REF!</v>
      </c>
      <c r="H196" s="460" t="e">
        <f>#REF!</f>
        <v>#REF!</v>
      </c>
      <c r="I196" s="468"/>
      <c r="J196" s="461" t="e">
        <f t="shared" si="283"/>
        <v>#REF!</v>
      </c>
      <c r="K196" s="462" t="e">
        <f t="shared" si="284"/>
        <v>#REF!</v>
      </c>
      <c r="L196" s="463" t="e">
        <f>#REF!</f>
        <v>#REF!</v>
      </c>
      <c r="M196" s="463" t="e">
        <f>#REF!</f>
        <v>#REF!</v>
      </c>
      <c r="N196" s="463" t="e">
        <f>#REF!</f>
        <v>#REF!</v>
      </c>
      <c r="O196" s="460" t="e">
        <f>#REF!</f>
        <v>#REF!</v>
      </c>
      <c r="P196" s="463" t="e">
        <f t="shared" si="285"/>
        <v>#REF!</v>
      </c>
      <c r="Q196" s="464" t="e">
        <f t="shared" ref="Q196:Q204" si="287">O196/N196</f>
        <v>#REF!</v>
      </c>
      <c r="R196" s="465" t="e">
        <f>#REF!</f>
        <v>#REF!</v>
      </c>
      <c r="S196" s="465" t="e">
        <f>#REF!</f>
        <v>#REF!</v>
      </c>
      <c r="T196" s="465" t="e">
        <f>#REF!</f>
        <v>#REF!</v>
      </c>
      <c r="U196" s="460" t="e">
        <f>#REF!</f>
        <v>#REF!</v>
      </c>
      <c r="V196" s="466" t="e">
        <f t="shared" ref="V196:V204" si="288">U196-T196</f>
        <v>#REF!</v>
      </c>
      <c r="W196" s="467" t="e">
        <f t="shared" si="286"/>
        <v>#REF!</v>
      </c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  <c r="AN196" s="38"/>
      <c r="AO196" s="38"/>
      <c r="AP196" s="38"/>
      <c r="AQ196" s="38"/>
    </row>
    <row r="197" spans="1:196" ht="15.6" hidden="1" x14ac:dyDescent="0.3">
      <c r="E197" s="22" t="s">
        <v>192</v>
      </c>
      <c r="F197" s="459" t="e">
        <f>#REF!</f>
        <v>#REF!</v>
      </c>
      <c r="G197" s="459" t="e">
        <f>#REF!</f>
        <v>#REF!</v>
      </c>
      <c r="H197" s="460" t="e">
        <f>#REF!</f>
        <v>#REF!</v>
      </c>
      <c r="I197" s="468"/>
      <c r="J197" s="461" t="e">
        <f t="shared" si="283"/>
        <v>#REF!</v>
      </c>
      <c r="K197" s="462" t="e">
        <f t="shared" si="284"/>
        <v>#REF!</v>
      </c>
      <c r="L197" s="463" t="e">
        <f>#REF!</f>
        <v>#REF!</v>
      </c>
      <c r="M197" s="463" t="e">
        <f>#REF!</f>
        <v>#REF!</v>
      </c>
      <c r="N197" s="463" t="e">
        <f>#REF!</f>
        <v>#REF!</v>
      </c>
      <c r="O197" s="460" t="e">
        <f>#REF!</f>
        <v>#REF!</v>
      </c>
      <c r="P197" s="463" t="e">
        <f t="shared" si="285"/>
        <v>#REF!</v>
      </c>
      <c r="Q197" s="464" t="e">
        <f t="shared" si="287"/>
        <v>#REF!</v>
      </c>
      <c r="R197" s="465" t="e">
        <f>#REF!</f>
        <v>#REF!</v>
      </c>
      <c r="S197" s="465" t="e">
        <f>#REF!</f>
        <v>#REF!</v>
      </c>
      <c r="T197" s="465" t="e">
        <f>#REF!</f>
        <v>#REF!</v>
      </c>
      <c r="U197" s="460" t="e">
        <f>#REF!</f>
        <v>#REF!</v>
      </c>
      <c r="V197" s="466" t="e">
        <f t="shared" si="288"/>
        <v>#REF!</v>
      </c>
      <c r="W197" s="467" t="e">
        <f t="shared" si="286"/>
        <v>#REF!</v>
      </c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</row>
    <row r="198" spans="1:196" ht="15.6" hidden="1" x14ac:dyDescent="0.3">
      <c r="E198" s="22" t="s">
        <v>195</v>
      </c>
      <c r="F198" s="459">
        <f>F175</f>
        <v>0</v>
      </c>
      <c r="G198" s="459">
        <f>G175</f>
        <v>0</v>
      </c>
      <c r="H198" s="460">
        <f>H175</f>
        <v>0</v>
      </c>
      <c r="I198" s="459"/>
      <c r="J198" s="461">
        <f t="shared" si="283"/>
        <v>0</v>
      </c>
      <c r="K198" s="462" t="e">
        <f t="shared" si="284"/>
        <v>#DIV/0!</v>
      </c>
      <c r="L198" s="463">
        <f>L175</f>
        <v>0</v>
      </c>
      <c r="M198" s="463">
        <f>M175</f>
        <v>0</v>
      </c>
      <c r="N198" s="463">
        <f>N175</f>
        <v>0</v>
      </c>
      <c r="O198" s="460">
        <f>O175</f>
        <v>0</v>
      </c>
      <c r="P198" s="463">
        <f t="shared" si="285"/>
        <v>0</v>
      </c>
      <c r="Q198" s="464" t="e">
        <f t="shared" si="287"/>
        <v>#DIV/0!</v>
      </c>
      <c r="R198" s="465">
        <f>R175</f>
        <v>0</v>
      </c>
      <c r="S198" s="465">
        <f>S175</f>
        <v>0</v>
      </c>
      <c r="T198" s="465">
        <f>T175</f>
        <v>0</v>
      </c>
      <c r="U198" s="460">
        <f>U175</f>
        <v>0</v>
      </c>
      <c r="V198" s="466">
        <f t="shared" si="288"/>
        <v>0</v>
      </c>
      <c r="W198" s="467" t="e">
        <f t="shared" si="286"/>
        <v>#DIV/0!</v>
      </c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  <c r="AN198" s="38"/>
      <c r="AO198" s="38"/>
      <c r="AP198" s="38"/>
      <c r="AQ198" s="38"/>
    </row>
    <row r="199" spans="1:196" ht="15.6" hidden="1" x14ac:dyDescent="0.3">
      <c r="E199" s="22" t="s">
        <v>196</v>
      </c>
      <c r="F199" s="459">
        <f>F162</f>
        <v>145174</v>
      </c>
      <c r="G199" s="459">
        <f>G162</f>
        <v>106810.9</v>
      </c>
      <c r="H199" s="460">
        <f>H162</f>
        <v>104538.6</v>
      </c>
      <c r="I199" s="459"/>
      <c r="J199" s="461">
        <f t="shared" si="283"/>
        <v>-2272.2999999999884</v>
      </c>
      <c r="K199" s="462">
        <f t="shared" si="284"/>
        <v>0.97872595399907703</v>
      </c>
      <c r="L199" s="463">
        <f>L162</f>
        <v>0</v>
      </c>
      <c r="M199" s="463">
        <f>M162</f>
        <v>0</v>
      </c>
      <c r="N199" s="463">
        <f>N162</f>
        <v>0</v>
      </c>
      <c r="O199" s="460">
        <f>O162</f>
        <v>0</v>
      </c>
      <c r="P199" s="463">
        <f t="shared" si="285"/>
        <v>0</v>
      </c>
      <c r="Q199" s="464" t="e">
        <f t="shared" si="287"/>
        <v>#DIV/0!</v>
      </c>
      <c r="R199" s="465">
        <f>R162</f>
        <v>145174</v>
      </c>
      <c r="S199" s="465">
        <f>S162</f>
        <v>145174</v>
      </c>
      <c r="T199" s="465">
        <f>T162</f>
        <v>106810.9</v>
      </c>
      <c r="U199" s="460">
        <f>U162</f>
        <v>104538.6</v>
      </c>
      <c r="V199" s="466">
        <f t="shared" si="288"/>
        <v>-2272.2999999999884</v>
      </c>
      <c r="W199" s="467">
        <f t="shared" si="286"/>
        <v>0.97872595399907703</v>
      </c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  <c r="AN199" s="38"/>
      <c r="AO199" s="38"/>
      <c r="AP199" s="38"/>
      <c r="AQ199" s="38"/>
    </row>
    <row r="200" spans="1:196" ht="13.95" hidden="1" customHeight="1" x14ac:dyDescent="0.3">
      <c r="E200" s="22" t="s">
        <v>197</v>
      </c>
      <c r="F200" s="459">
        <f>F165</f>
        <v>287.60000000000002</v>
      </c>
      <c r="G200" s="459">
        <f>G165</f>
        <v>287.60000000000002</v>
      </c>
      <c r="H200" s="460">
        <f>H165</f>
        <v>278.2</v>
      </c>
      <c r="I200" s="459"/>
      <c r="J200" s="461">
        <f t="shared" si="283"/>
        <v>-9.4000000000000341</v>
      </c>
      <c r="K200" s="462">
        <f t="shared" si="284"/>
        <v>0.96731571627260071</v>
      </c>
      <c r="L200" s="463">
        <f>L165</f>
        <v>0</v>
      </c>
      <c r="M200" s="463">
        <f>M165</f>
        <v>0</v>
      </c>
      <c r="N200" s="463">
        <f>N165</f>
        <v>0</v>
      </c>
      <c r="O200" s="460">
        <f>O165</f>
        <v>0</v>
      </c>
      <c r="P200" s="463">
        <f t="shared" si="285"/>
        <v>0</v>
      </c>
      <c r="Q200" s="464" t="e">
        <f t="shared" si="287"/>
        <v>#DIV/0!</v>
      </c>
      <c r="R200" s="465">
        <f>R165</f>
        <v>287.60000000000002</v>
      </c>
      <c r="S200" s="465">
        <f>S165</f>
        <v>287.60000000000002</v>
      </c>
      <c r="T200" s="465">
        <f>T165</f>
        <v>287.60000000000002</v>
      </c>
      <c r="U200" s="460">
        <f>U165</f>
        <v>278.2</v>
      </c>
      <c r="V200" s="466">
        <f t="shared" si="288"/>
        <v>-9.4000000000000341</v>
      </c>
      <c r="W200" s="467">
        <f t="shared" si="286"/>
        <v>0.96731571627260071</v>
      </c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  <c r="AN200" s="38"/>
      <c r="AO200" s="38"/>
      <c r="AP200" s="38"/>
      <c r="AQ200" s="38"/>
    </row>
    <row r="201" spans="1:196" ht="27" hidden="1" x14ac:dyDescent="0.3">
      <c r="E201" s="22" t="s">
        <v>200</v>
      </c>
      <c r="F201" s="459">
        <f>F169+F170</f>
        <v>1257.5</v>
      </c>
      <c r="G201" s="459">
        <f>G169+G170</f>
        <v>1257.5</v>
      </c>
      <c r="H201" s="460">
        <f>H169+H170</f>
        <v>1011.6</v>
      </c>
      <c r="I201" s="459"/>
      <c r="J201" s="461">
        <f t="shared" si="283"/>
        <v>-245.89999999999998</v>
      </c>
      <c r="K201" s="462">
        <f t="shared" si="284"/>
        <v>0.80445328031809149</v>
      </c>
      <c r="L201" s="463">
        <f>L169+L170</f>
        <v>0</v>
      </c>
      <c r="M201" s="463">
        <f>M169+M170</f>
        <v>0</v>
      </c>
      <c r="N201" s="463">
        <f>N169+N170</f>
        <v>0</v>
      </c>
      <c r="O201" s="460">
        <f>O169+O170</f>
        <v>0</v>
      </c>
      <c r="P201" s="463">
        <f t="shared" si="285"/>
        <v>0</v>
      </c>
      <c r="Q201" s="464" t="e">
        <f t="shared" si="287"/>
        <v>#DIV/0!</v>
      </c>
      <c r="R201" s="465">
        <f>R169+R170</f>
        <v>1257.5</v>
      </c>
      <c r="S201" s="465">
        <f>S169+S170</f>
        <v>1257.5</v>
      </c>
      <c r="T201" s="465">
        <f>T169+T170</f>
        <v>1257.5</v>
      </c>
      <c r="U201" s="460">
        <f>U169+U170</f>
        <v>1011.6</v>
      </c>
      <c r="V201" s="466">
        <f t="shared" si="288"/>
        <v>-245.89999999999998</v>
      </c>
      <c r="W201" s="467">
        <f t="shared" si="286"/>
        <v>0.80445328031809149</v>
      </c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  <c r="AN201" s="38"/>
      <c r="AO201" s="38"/>
      <c r="AP201" s="38"/>
      <c r="AQ201" s="38"/>
    </row>
    <row r="202" spans="1:196" ht="15.6" hidden="1" x14ac:dyDescent="0.3">
      <c r="E202" s="22" t="s">
        <v>198</v>
      </c>
      <c r="F202" s="459">
        <f>F171</f>
        <v>0</v>
      </c>
      <c r="G202" s="459">
        <f>G171</f>
        <v>0</v>
      </c>
      <c r="H202" s="460">
        <f>H171</f>
        <v>0</v>
      </c>
      <c r="I202" s="459"/>
      <c r="J202" s="461">
        <f t="shared" si="283"/>
        <v>0</v>
      </c>
      <c r="K202" s="462" t="e">
        <f t="shared" si="284"/>
        <v>#DIV/0!</v>
      </c>
      <c r="L202" s="463">
        <f>L171</f>
        <v>0</v>
      </c>
      <c r="M202" s="463">
        <f>M171</f>
        <v>0</v>
      </c>
      <c r="N202" s="463">
        <f>N171</f>
        <v>0</v>
      </c>
      <c r="O202" s="460">
        <f>O171</f>
        <v>0</v>
      </c>
      <c r="P202" s="463">
        <f t="shared" si="285"/>
        <v>0</v>
      </c>
      <c r="Q202" s="464" t="e">
        <f t="shared" si="287"/>
        <v>#DIV/0!</v>
      </c>
      <c r="R202" s="465">
        <f>R171</f>
        <v>0</v>
      </c>
      <c r="S202" s="465">
        <f>S171</f>
        <v>0</v>
      </c>
      <c r="T202" s="465">
        <f>T171</f>
        <v>0</v>
      </c>
      <c r="U202" s="460">
        <f>U171</f>
        <v>0</v>
      </c>
      <c r="V202" s="466">
        <f t="shared" si="288"/>
        <v>0</v>
      </c>
      <c r="W202" s="467" t="e">
        <f t="shared" si="286"/>
        <v>#DIV/0!</v>
      </c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</row>
    <row r="203" spans="1:196" ht="15.6" hidden="1" x14ac:dyDescent="0.3">
      <c r="F203" s="450"/>
      <c r="G203" s="450"/>
      <c r="H203" s="451"/>
      <c r="I203" s="455"/>
      <c r="J203" s="461">
        <f t="shared" si="283"/>
        <v>0</v>
      </c>
      <c r="K203" s="462" t="e">
        <f t="shared" si="284"/>
        <v>#DIV/0!</v>
      </c>
      <c r="L203" s="452"/>
      <c r="M203" s="451"/>
      <c r="N203" s="452"/>
      <c r="O203" s="451"/>
      <c r="P203" s="463">
        <f t="shared" si="285"/>
        <v>0</v>
      </c>
      <c r="Q203" s="464" t="e">
        <f t="shared" si="287"/>
        <v>#DIV/0!</v>
      </c>
      <c r="R203" s="452"/>
      <c r="S203" s="451"/>
      <c r="T203" s="452"/>
      <c r="U203" s="451"/>
      <c r="V203" s="466">
        <f t="shared" si="288"/>
        <v>0</v>
      </c>
      <c r="W203" s="467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  <c r="AN203" s="38"/>
      <c r="AO203" s="38"/>
      <c r="AP203" s="38"/>
      <c r="AQ203" s="38"/>
    </row>
    <row r="204" spans="1:196" s="13" customFormat="1" ht="16.95" hidden="1" customHeight="1" x14ac:dyDescent="0.3">
      <c r="A204" s="21"/>
      <c r="B204" s="23"/>
      <c r="C204" s="23"/>
      <c r="D204" s="23"/>
      <c r="E204" s="24" t="s">
        <v>203</v>
      </c>
      <c r="F204" s="469" t="e">
        <f>SUM(F195:F197,F199:F202)</f>
        <v>#REF!</v>
      </c>
      <c r="G204" s="469" t="e">
        <f>SUM(G195:G197,G199:G202)</f>
        <v>#REF!</v>
      </c>
      <c r="H204" s="470" t="e">
        <f>SUM(H195:H197,H199:H202)</f>
        <v>#REF!</v>
      </c>
      <c r="I204" s="471"/>
      <c r="J204" s="461" t="e">
        <f t="shared" si="283"/>
        <v>#REF!</v>
      </c>
      <c r="K204" s="462" t="e">
        <f t="shared" si="284"/>
        <v>#REF!</v>
      </c>
      <c r="L204" s="469" t="e">
        <f>SUM(L195:L197,L199:L202)</f>
        <v>#REF!</v>
      </c>
      <c r="M204" s="469" t="e">
        <f>SUM(M195:M197,M199:M202)</f>
        <v>#REF!</v>
      </c>
      <c r="N204" s="469" t="e">
        <f>SUM(N195:N197,N199:N202)</f>
        <v>#REF!</v>
      </c>
      <c r="O204" s="148" t="e">
        <f>SUM(O195:O197,O199:O202)</f>
        <v>#REF!</v>
      </c>
      <c r="P204" s="463" t="e">
        <f t="shared" si="285"/>
        <v>#REF!</v>
      </c>
      <c r="Q204" s="464" t="e">
        <f t="shared" si="287"/>
        <v>#REF!</v>
      </c>
      <c r="R204" s="469" t="e">
        <f>SUM(R195:R197,R199:R202)</f>
        <v>#REF!</v>
      </c>
      <c r="S204" s="469" t="e">
        <f>SUM(S195:S197,S199:S202)</f>
        <v>#REF!</v>
      </c>
      <c r="T204" s="469" t="e">
        <f>SUM(T195:T197,T199:T202)</f>
        <v>#REF!</v>
      </c>
      <c r="U204" s="470" t="e">
        <f>SUM(U195:U197,U199:U202)</f>
        <v>#REF!</v>
      </c>
      <c r="V204" s="466" t="e">
        <f t="shared" si="288"/>
        <v>#REF!</v>
      </c>
      <c r="W204" s="467" t="e">
        <f>U204/T204</f>
        <v>#REF!</v>
      </c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5"/>
      <c r="AS204" s="65"/>
      <c r="AT204" s="65"/>
      <c r="AU204" s="65"/>
      <c r="AV204" s="65"/>
      <c r="AW204" s="65"/>
      <c r="AX204" s="65"/>
      <c r="AY204" s="65"/>
      <c r="AZ204" s="65"/>
      <c r="BA204" s="65"/>
      <c r="BB204" s="65"/>
      <c r="BC204" s="65"/>
      <c r="BD204" s="65"/>
      <c r="BE204" s="65"/>
      <c r="BF204" s="65"/>
      <c r="BG204" s="65"/>
      <c r="BH204" s="65"/>
      <c r="BI204" s="65"/>
      <c r="BJ204" s="65"/>
      <c r="BK204" s="65"/>
      <c r="BL204" s="65"/>
      <c r="BM204" s="65"/>
      <c r="BN204" s="65"/>
      <c r="BO204" s="65"/>
      <c r="BP204" s="65"/>
      <c r="BQ204" s="65"/>
      <c r="BR204" s="65"/>
      <c r="BS204" s="65"/>
      <c r="BT204" s="65"/>
      <c r="BU204" s="65"/>
      <c r="BV204" s="65"/>
      <c r="BW204" s="65"/>
      <c r="BX204" s="65"/>
      <c r="BY204" s="65"/>
      <c r="BZ204" s="65"/>
      <c r="CA204" s="65"/>
      <c r="CB204" s="65"/>
      <c r="CC204" s="65"/>
      <c r="CD204" s="65"/>
      <c r="CE204" s="65"/>
      <c r="CF204" s="65"/>
      <c r="CG204" s="65"/>
      <c r="CH204" s="65"/>
      <c r="CI204" s="65"/>
      <c r="CJ204" s="65"/>
      <c r="CK204" s="65"/>
      <c r="CL204" s="65"/>
      <c r="CM204" s="65"/>
      <c r="CN204" s="65"/>
      <c r="CO204" s="65"/>
      <c r="CP204" s="65"/>
      <c r="CQ204" s="65"/>
      <c r="CR204" s="65"/>
      <c r="CS204" s="65"/>
      <c r="CT204" s="65"/>
      <c r="CU204" s="65"/>
      <c r="CV204" s="65"/>
      <c r="CW204" s="65"/>
      <c r="CX204" s="65"/>
      <c r="CY204" s="65"/>
      <c r="CZ204" s="65"/>
      <c r="DA204" s="65"/>
      <c r="DB204" s="65"/>
      <c r="DC204" s="65"/>
      <c r="DD204" s="65"/>
      <c r="DE204" s="65"/>
      <c r="DF204" s="65"/>
      <c r="DG204" s="65"/>
      <c r="DH204" s="65"/>
      <c r="DI204" s="65"/>
      <c r="DJ204" s="65"/>
      <c r="DK204" s="65"/>
      <c r="DL204" s="65"/>
      <c r="DM204" s="65"/>
      <c r="DN204" s="65"/>
      <c r="DO204" s="65"/>
      <c r="DP204" s="65"/>
      <c r="DQ204" s="65"/>
      <c r="DR204" s="65"/>
      <c r="DS204" s="65"/>
      <c r="DT204" s="65"/>
      <c r="DU204" s="65"/>
      <c r="DV204" s="65"/>
      <c r="DW204" s="65"/>
      <c r="DX204" s="65"/>
      <c r="DY204" s="65"/>
      <c r="DZ204" s="65"/>
      <c r="EA204" s="65"/>
      <c r="EB204" s="65"/>
      <c r="EC204" s="65"/>
      <c r="ED204" s="65"/>
      <c r="EE204" s="65"/>
      <c r="EF204" s="65"/>
      <c r="EG204" s="65"/>
      <c r="EH204" s="65"/>
      <c r="EI204" s="65"/>
      <c r="EJ204" s="65"/>
      <c r="EK204" s="65"/>
      <c r="EL204" s="65"/>
      <c r="EM204" s="65"/>
      <c r="EN204" s="65"/>
      <c r="EO204" s="65"/>
      <c r="EP204" s="65"/>
      <c r="EQ204" s="65"/>
      <c r="ER204" s="65"/>
      <c r="ES204" s="65"/>
      <c r="ET204" s="65"/>
      <c r="EU204" s="65"/>
      <c r="EV204" s="65"/>
      <c r="EW204" s="65"/>
      <c r="EX204" s="65"/>
      <c r="EY204" s="65"/>
      <c r="EZ204" s="65"/>
      <c r="FA204" s="65"/>
      <c r="FB204" s="65"/>
      <c r="FC204" s="65"/>
      <c r="FD204" s="65"/>
      <c r="FE204" s="65"/>
      <c r="FF204" s="65"/>
      <c r="FG204" s="65"/>
      <c r="FH204" s="65"/>
      <c r="FI204" s="65"/>
      <c r="FJ204" s="65"/>
      <c r="FK204" s="65"/>
      <c r="FL204" s="65"/>
      <c r="FM204" s="65"/>
      <c r="FN204" s="65"/>
      <c r="FO204" s="65"/>
      <c r="FP204" s="65"/>
      <c r="FQ204" s="65"/>
      <c r="FR204" s="65"/>
      <c r="FS204" s="65"/>
      <c r="FT204" s="65"/>
      <c r="FU204" s="65"/>
      <c r="FV204" s="65"/>
      <c r="FW204" s="65"/>
      <c r="FX204" s="65"/>
      <c r="FY204" s="65"/>
      <c r="FZ204" s="65"/>
      <c r="GA204" s="65"/>
      <c r="GB204" s="65"/>
      <c r="GC204" s="65"/>
      <c r="GD204" s="65"/>
      <c r="GE204" s="24"/>
      <c r="GF204" s="24"/>
      <c r="GG204" s="24"/>
      <c r="GH204" s="24"/>
      <c r="GI204" s="24"/>
      <c r="GJ204" s="24"/>
      <c r="GK204" s="24"/>
      <c r="GL204" s="24"/>
      <c r="GM204" s="24"/>
      <c r="GN204" s="24"/>
    </row>
    <row r="205" spans="1:196" ht="15.6" hidden="1" x14ac:dyDescent="0.3">
      <c r="F205" s="450"/>
      <c r="G205" s="450"/>
      <c r="H205" s="451"/>
      <c r="I205" s="455"/>
      <c r="J205" s="455"/>
      <c r="K205" s="456"/>
      <c r="L205" s="452"/>
      <c r="M205" s="451"/>
      <c r="N205" s="452"/>
      <c r="O205" s="451"/>
      <c r="P205" s="457"/>
      <c r="Q205" s="452"/>
      <c r="R205" s="452"/>
      <c r="S205" s="451"/>
      <c r="T205" s="452"/>
      <c r="U205" s="451"/>
      <c r="V205" s="458"/>
      <c r="W205" s="45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  <c r="AN205" s="38"/>
      <c r="AO205" s="38"/>
      <c r="AP205" s="38"/>
      <c r="AQ205" s="38"/>
    </row>
    <row r="206" spans="1:196" ht="15.6" hidden="1" x14ac:dyDescent="0.3">
      <c r="F206" s="450"/>
      <c r="G206" s="450"/>
      <c r="H206" s="451"/>
      <c r="I206" s="455"/>
      <c r="J206" s="455"/>
      <c r="K206" s="456"/>
      <c r="L206" s="452"/>
      <c r="M206" s="451"/>
      <c r="N206" s="452"/>
      <c r="O206" s="451"/>
      <c r="P206" s="457"/>
      <c r="Q206" s="452"/>
      <c r="R206" s="452"/>
      <c r="S206" s="451"/>
      <c r="T206" s="452"/>
      <c r="U206" s="451"/>
      <c r="V206" s="458"/>
      <c r="W206" s="45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</row>
    <row r="207" spans="1:196" ht="15.6" hidden="1" x14ac:dyDescent="0.3">
      <c r="E207" s="77" t="s">
        <v>308</v>
      </c>
      <c r="F207" s="450"/>
      <c r="G207" s="450"/>
      <c r="H207" s="451"/>
      <c r="I207" s="455"/>
      <c r="J207" s="455"/>
      <c r="K207" s="456"/>
      <c r="L207" s="452"/>
      <c r="M207" s="451"/>
      <c r="N207" s="452"/>
      <c r="O207" s="451"/>
      <c r="P207" s="457"/>
      <c r="Q207" s="452"/>
      <c r="R207" s="472">
        <f>R190-R209-R210</f>
        <v>158207.1</v>
      </c>
      <c r="S207" s="472">
        <f t="shared" ref="S207:T207" si="289">S190-S209-S210</f>
        <v>158207.1</v>
      </c>
      <c r="T207" s="472">
        <f t="shared" si="289"/>
        <v>117744.7</v>
      </c>
      <c r="U207" s="451"/>
      <c r="V207" s="458"/>
      <c r="W207" s="45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  <c r="AN207" s="38"/>
      <c r="AO207" s="38"/>
      <c r="AP207" s="38"/>
      <c r="AQ207" s="38"/>
    </row>
    <row r="208" spans="1:196" ht="15.6" hidden="1" x14ac:dyDescent="0.3">
      <c r="F208" s="450"/>
      <c r="G208" s="450"/>
      <c r="H208" s="451"/>
      <c r="I208" s="455"/>
      <c r="J208" s="455"/>
      <c r="K208" s="456"/>
      <c r="L208" s="452"/>
      <c r="M208" s="451"/>
      <c r="N208" s="452"/>
      <c r="O208" s="451"/>
      <c r="P208" s="457"/>
      <c r="Q208" s="452"/>
      <c r="R208" s="452"/>
      <c r="S208" s="451"/>
      <c r="T208" s="452"/>
      <c r="U208" s="451"/>
      <c r="V208" s="458"/>
      <c r="W208" s="45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</row>
    <row r="209" spans="5:43" ht="15" hidden="1" x14ac:dyDescent="0.25">
      <c r="E209" s="80" t="s">
        <v>251</v>
      </c>
      <c r="F209" s="473">
        <f>F163</f>
        <v>386.6</v>
      </c>
      <c r="G209" s="473">
        <f t="shared" ref="G209:H209" si="290">G163</f>
        <v>386.6</v>
      </c>
      <c r="H209" s="460">
        <f t="shared" si="290"/>
        <v>143.30000000000001</v>
      </c>
      <c r="I209" s="474"/>
      <c r="J209" s="474"/>
      <c r="K209" s="475"/>
      <c r="L209" s="476">
        <f>L163</f>
        <v>0</v>
      </c>
      <c r="M209" s="476">
        <f t="shared" ref="M209:N209" si="291">M163</f>
        <v>0</v>
      </c>
      <c r="N209" s="476">
        <f t="shared" si="291"/>
        <v>0</v>
      </c>
      <c r="O209" s="477">
        <f>O162</f>
        <v>0</v>
      </c>
      <c r="P209" s="478"/>
      <c r="Q209" s="474"/>
      <c r="R209" s="476">
        <f>R163</f>
        <v>386.6</v>
      </c>
      <c r="S209" s="476">
        <f t="shared" ref="S209:U209" si="292">S163</f>
        <v>386.6</v>
      </c>
      <c r="T209" s="476">
        <f t="shared" si="292"/>
        <v>386.6</v>
      </c>
      <c r="U209" s="477">
        <f t="shared" si="292"/>
        <v>143.30000000000001</v>
      </c>
      <c r="V209" s="474"/>
      <c r="W209" s="474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  <c r="AN209" s="38"/>
      <c r="AO209" s="38"/>
      <c r="AP209" s="38"/>
      <c r="AQ209" s="38"/>
    </row>
    <row r="210" spans="5:43" ht="15" hidden="1" x14ac:dyDescent="0.25">
      <c r="E210" s="79" t="s">
        <v>329</v>
      </c>
      <c r="F210" s="479">
        <f>F166</f>
        <v>500</v>
      </c>
      <c r="G210" s="479">
        <f t="shared" ref="G210:H210" si="293">G166</f>
        <v>340</v>
      </c>
      <c r="H210" s="460">
        <f t="shared" si="293"/>
        <v>170.5</v>
      </c>
      <c r="I210" s="480"/>
      <c r="J210" s="480"/>
      <c r="K210" s="481"/>
      <c r="L210" s="482">
        <f>L166</f>
        <v>55.2</v>
      </c>
      <c r="M210" s="482">
        <f t="shared" ref="M210:O210" si="294">M166</f>
        <v>55.2</v>
      </c>
      <c r="N210" s="482">
        <f t="shared" si="294"/>
        <v>55.2</v>
      </c>
      <c r="O210" s="483">
        <f t="shared" si="294"/>
        <v>0</v>
      </c>
      <c r="P210" s="482"/>
      <c r="Q210" s="480"/>
      <c r="R210" s="482">
        <f>F166</f>
        <v>500</v>
      </c>
      <c r="S210" s="482">
        <f>F166</f>
        <v>500</v>
      </c>
      <c r="T210" s="482">
        <f>G166</f>
        <v>340</v>
      </c>
      <c r="U210" s="483">
        <f t="shared" ref="U210" si="295">U166</f>
        <v>170.5</v>
      </c>
      <c r="V210" s="480"/>
      <c r="W210" s="480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</row>
    <row r="211" spans="5:43" hidden="1" x14ac:dyDescent="0.25">
      <c r="F211" s="70"/>
      <c r="G211" s="70"/>
      <c r="H211" s="67"/>
      <c r="I211" s="69"/>
      <c r="J211" s="69"/>
      <c r="K211" s="71"/>
      <c r="L211" s="66"/>
      <c r="M211" s="67"/>
      <c r="N211" s="66"/>
      <c r="O211" s="67"/>
      <c r="P211" s="68"/>
      <c r="Q211" s="66"/>
      <c r="R211" s="66"/>
      <c r="S211" s="67"/>
      <c r="T211" s="66"/>
      <c r="U211" s="67"/>
      <c r="V211" s="69"/>
      <c r="W211" s="69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 s="38"/>
      <c r="AL211" s="38"/>
      <c r="AM211" s="38"/>
      <c r="AN211" s="38"/>
      <c r="AO211" s="38"/>
      <c r="AP211" s="38"/>
      <c r="AQ211" s="38"/>
    </row>
    <row r="212" spans="5:43" hidden="1" x14ac:dyDescent="0.25">
      <c r="F212" s="70"/>
      <c r="G212" s="70"/>
      <c r="H212" s="67"/>
      <c r="I212" s="69"/>
      <c r="J212" s="69"/>
      <c r="K212" s="71"/>
      <c r="L212" s="66"/>
      <c r="M212" s="67"/>
      <c r="N212" s="66"/>
      <c r="O212" s="67"/>
      <c r="P212" s="68"/>
      <c r="Q212" s="66"/>
      <c r="R212" s="66"/>
      <c r="S212" s="67"/>
      <c r="T212" s="66"/>
      <c r="U212" s="67"/>
      <c r="V212" s="69"/>
      <c r="W212" s="69"/>
      <c r="X212" s="38"/>
      <c r="Y212" s="38"/>
      <c r="Z212" s="38"/>
      <c r="AA212" s="38"/>
      <c r="AB212" s="38"/>
      <c r="AC212" s="38"/>
      <c r="AD212" s="38"/>
      <c r="AE212" s="38"/>
      <c r="AF212" s="38"/>
      <c r="AG212" s="38"/>
      <c r="AH212" s="38"/>
      <c r="AI212" s="38"/>
      <c r="AJ212" s="38"/>
      <c r="AK212" s="38"/>
      <c r="AL212" s="38"/>
      <c r="AM212" s="38"/>
      <c r="AN212" s="38"/>
      <c r="AO212" s="38"/>
      <c r="AP212" s="38"/>
      <c r="AQ212" s="38"/>
    </row>
    <row r="213" spans="5:43" hidden="1" x14ac:dyDescent="0.25">
      <c r="F213" s="70"/>
      <c r="G213" s="70"/>
      <c r="H213" s="67"/>
      <c r="I213" s="69"/>
      <c r="J213" s="69"/>
      <c r="K213" s="71"/>
      <c r="L213" s="66"/>
      <c r="M213" s="67"/>
      <c r="N213" s="66"/>
      <c r="O213" s="67"/>
      <c r="P213" s="68"/>
      <c r="Q213" s="66"/>
      <c r="R213" s="66"/>
      <c r="S213" s="67"/>
      <c r="T213" s="66"/>
      <c r="U213" s="67"/>
      <c r="V213" s="69"/>
      <c r="W213" s="69"/>
      <c r="X213" s="38"/>
      <c r="Y213" s="38"/>
      <c r="Z213" s="38"/>
      <c r="AA213" s="38"/>
      <c r="AB213" s="38"/>
      <c r="AC213" s="38"/>
      <c r="AD213" s="38"/>
      <c r="AE213" s="38"/>
      <c r="AF213" s="38"/>
      <c r="AG213" s="38"/>
      <c r="AH213" s="38"/>
      <c r="AI213" s="38"/>
      <c r="AJ213" s="38"/>
      <c r="AK213" s="38"/>
      <c r="AL213" s="38"/>
      <c r="AM213" s="38"/>
      <c r="AN213" s="38"/>
      <c r="AO213" s="38"/>
      <c r="AP213" s="38"/>
      <c r="AQ213" s="38"/>
    </row>
    <row r="214" spans="5:43" hidden="1" x14ac:dyDescent="0.25">
      <c r="F214" s="70"/>
      <c r="G214" s="70"/>
      <c r="H214" s="67"/>
      <c r="I214" s="69"/>
      <c r="J214" s="69"/>
      <c r="K214" s="71"/>
      <c r="L214" s="66"/>
      <c r="M214" s="67"/>
      <c r="N214" s="66"/>
      <c r="O214" s="67"/>
      <c r="P214" s="68"/>
      <c r="Q214" s="66"/>
      <c r="R214" s="66"/>
      <c r="S214" s="67"/>
      <c r="T214" s="66"/>
      <c r="U214" s="67"/>
      <c r="V214" s="69"/>
      <c r="W214" s="69"/>
      <c r="X214" s="38"/>
      <c r="Y214" s="38"/>
      <c r="Z214" s="38"/>
      <c r="AA214" s="38"/>
      <c r="AB214" s="38"/>
      <c r="AC214" s="38"/>
      <c r="AD214" s="38"/>
      <c r="AE214" s="38"/>
      <c r="AF214" s="38"/>
      <c r="AG214" s="38"/>
      <c r="AH214" s="38"/>
      <c r="AI214" s="38"/>
      <c r="AJ214" s="38"/>
      <c r="AK214" s="38"/>
      <c r="AL214" s="38"/>
      <c r="AM214" s="38"/>
      <c r="AN214" s="38"/>
      <c r="AO214" s="38"/>
      <c r="AP214" s="38"/>
      <c r="AQ214" s="38"/>
    </row>
    <row r="215" spans="5:43" hidden="1" x14ac:dyDescent="0.25">
      <c r="F215" s="70"/>
      <c r="G215" s="70"/>
      <c r="H215" s="67"/>
      <c r="I215" s="69"/>
      <c r="J215" s="69"/>
      <c r="K215" s="71"/>
      <c r="L215" s="66"/>
      <c r="M215" s="67"/>
      <c r="N215" s="66"/>
      <c r="O215" s="67"/>
      <c r="P215" s="68"/>
      <c r="Q215" s="66"/>
      <c r="R215" s="66"/>
      <c r="S215" s="67"/>
      <c r="T215" s="66"/>
      <c r="U215" s="67"/>
      <c r="V215" s="69"/>
      <c r="W215" s="69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</row>
    <row r="216" spans="5:43" hidden="1" x14ac:dyDescent="0.25">
      <c r="F216" s="70"/>
      <c r="G216" s="70"/>
      <c r="H216" s="67"/>
      <c r="I216" s="69"/>
      <c r="J216" s="69"/>
      <c r="K216" s="71"/>
      <c r="L216" s="66"/>
      <c r="M216" s="67"/>
      <c r="N216" s="66"/>
      <c r="O216" s="67"/>
      <c r="P216" s="68"/>
      <c r="Q216" s="66"/>
      <c r="R216" s="66"/>
      <c r="S216" s="67"/>
      <c r="T216" s="66"/>
      <c r="U216" s="67"/>
      <c r="V216" s="69"/>
      <c r="W216" s="69"/>
      <c r="X216" s="38"/>
      <c r="Y216" s="38"/>
      <c r="Z216" s="38"/>
      <c r="AA216" s="38"/>
      <c r="AB216" s="38"/>
      <c r="AC216" s="38"/>
      <c r="AD216" s="38"/>
      <c r="AE216" s="38"/>
      <c r="AF216" s="38"/>
      <c r="AG216" s="38"/>
      <c r="AH216" s="38"/>
      <c r="AI216" s="38"/>
      <c r="AJ216" s="38"/>
      <c r="AK216" s="38"/>
      <c r="AL216" s="38"/>
      <c r="AM216" s="38"/>
      <c r="AN216" s="38"/>
      <c r="AO216" s="38"/>
      <c r="AP216" s="38"/>
      <c r="AQ216" s="38"/>
    </row>
    <row r="217" spans="5:43" hidden="1" x14ac:dyDescent="0.25">
      <c r="F217" s="70"/>
      <c r="G217" s="70"/>
      <c r="H217" s="67"/>
      <c r="I217" s="69"/>
      <c r="J217" s="69"/>
      <c r="K217" s="71"/>
      <c r="L217" s="66"/>
      <c r="M217" s="67"/>
      <c r="N217" s="66"/>
      <c r="O217" s="67"/>
      <c r="P217" s="68"/>
      <c r="Q217" s="66"/>
      <c r="R217" s="66"/>
      <c r="S217" s="67"/>
      <c r="T217" s="66"/>
      <c r="U217" s="67"/>
      <c r="V217" s="69"/>
      <c r="W217" s="69"/>
      <c r="X217" s="38"/>
      <c r="Y217" s="38"/>
      <c r="Z217" s="38"/>
      <c r="AA217" s="38"/>
      <c r="AB217" s="38"/>
      <c r="AC217" s="38"/>
      <c r="AD217" s="38"/>
      <c r="AE217" s="38"/>
      <c r="AF217" s="38"/>
      <c r="AG217" s="38"/>
      <c r="AH217" s="38"/>
      <c r="AI217" s="38"/>
      <c r="AJ217" s="38"/>
      <c r="AK217" s="38"/>
      <c r="AL217" s="38"/>
      <c r="AM217" s="38"/>
      <c r="AN217" s="38"/>
      <c r="AO217" s="38"/>
      <c r="AP217" s="38"/>
      <c r="AQ217" s="38"/>
    </row>
    <row r="218" spans="5:43" hidden="1" x14ac:dyDescent="0.25">
      <c r="F218" s="70"/>
      <c r="G218" s="70"/>
      <c r="H218" s="67"/>
      <c r="I218" s="69"/>
      <c r="J218" s="69"/>
      <c r="K218" s="71"/>
      <c r="L218" s="66"/>
      <c r="M218" s="67"/>
      <c r="N218" s="66"/>
      <c r="O218" s="67"/>
      <c r="P218" s="68"/>
      <c r="Q218" s="66"/>
      <c r="R218" s="66"/>
      <c r="S218" s="67"/>
      <c r="T218" s="66"/>
      <c r="U218" s="67"/>
      <c r="V218" s="69"/>
      <c r="W218" s="69"/>
      <c r="X218" s="38"/>
      <c r="Y218" s="38"/>
      <c r="Z218" s="38"/>
      <c r="AA218" s="38"/>
      <c r="AB218" s="38"/>
      <c r="AC218" s="38"/>
      <c r="AD218" s="38"/>
      <c r="AE218" s="38"/>
      <c r="AF218" s="38"/>
      <c r="AG218" s="38"/>
      <c r="AH218" s="38"/>
      <c r="AI218" s="38"/>
      <c r="AJ218" s="38"/>
      <c r="AK218" s="38"/>
      <c r="AL218" s="38"/>
      <c r="AM218" s="38"/>
      <c r="AN218" s="38"/>
      <c r="AO218" s="38"/>
      <c r="AP218" s="38"/>
      <c r="AQ218" s="38"/>
    </row>
    <row r="219" spans="5:43" hidden="1" x14ac:dyDescent="0.25">
      <c r="F219" s="70"/>
      <c r="G219" s="70"/>
      <c r="H219" s="67"/>
      <c r="I219" s="69"/>
      <c r="J219" s="69"/>
      <c r="K219" s="71"/>
      <c r="L219" s="66"/>
      <c r="M219" s="67"/>
      <c r="N219" s="66"/>
      <c r="O219" s="67"/>
      <c r="P219" s="68"/>
      <c r="Q219" s="66"/>
      <c r="R219" s="66"/>
      <c r="S219" s="67"/>
      <c r="T219" s="66"/>
      <c r="U219" s="67"/>
      <c r="V219" s="69"/>
      <c r="W219" s="69"/>
      <c r="X219" s="38"/>
      <c r="Y219" s="38"/>
      <c r="Z219" s="38"/>
      <c r="AA219" s="38"/>
      <c r="AB219" s="38"/>
      <c r="AC219" s="38"/>
      <c r="AD219" s="38"/>
      <c r="AE219" s="38"/>
      <c r="AF219" s="38"/>
      <c r="AG219" s="38"/>
      <c r="AH219" s="38"/>
      <c r="AI219" s="38"/>
      <c r="AJ219" s="38"/>
      <c r="AK219" s="38"/>
      <c r="AL219" s="38"/>
      <c r="AM219" s="38"/>
      <c r="AN219" s="38"/>
      <c r="AO219" s="38"/>
      <c r="AP219" s="38"/>
      <c r="AQ219" s="38"/>
    </row>
    <row r="220" spans="5:43" hidden="1" x14ac:dyDescent="0.25">
      <c r="F220" s="70"/>
      <c r="G220" s="70"/>
      <c r="H220" s="67"/>
      <c r="I220" s="69"/>
      <c r="J220" s="69"/>
      <c r="K220" s="71"/>
      <c r="L220" s="66"/>
      <c r="M220" s="67"/>
      <c r="N220" s="66"/>
      <c r="O220" s="67"/>
      <c r="P220" s="68"/>
      <c r="Q220" s="66"/>
      <c r="R220" s="66"/>
      <c r="S220" s="67"/>
      <c r="T220" s="66"/>
      <c r="U220" s="67"/>
      <c r="V220" s="69"/>
      <c r="W220" s="69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  <c r="AN220" s="38"/>
      <c r="AO220" s="38"/>
      <c r="AP220" s="38"/>
      <c r="AQ220" s="38"/>
    </row>
    <row r="221" spans="5:43" hidden="1" x14ac:dyDescent="0.25">
      <c r="F221" s="70"/>
      <c r="G221" s="70"/>
      <c r="H221" s="67"/>
      <c r="I221" s="69"/>
      <c r="J221" s="69"/>
      <c r="K221" s="71"/>
      <c r="L221" s="66"/>
      <c r="M221" s="67"/>
      <c r="N221" s="66"/>
      <c r="O221" s="67"/>
      <c r="P221" s="68"/>
      <c r="Q221" s="66"/>
      <c r="R221" s="66"/>
      <c r="S221" s="67"/>
      <c r="T221" s="66"/>
      <c r="U221" s="67"/>
      <c r="V221" s="69"/>
      <c r="W221" s="69"/>
      <c r="X221" s="38"/>
      <c r="Y221" s="38"/>
      <c r="Z221" s="38"/>
      <c r="AA221" s="38"/>
      <c r="AB221" s="38"/>
      <c r="AC221" s="38"/>
      <c r="AD221" s="38"/>
      <c r="AE221" s="38"/>
      <c r="AF221" s="38"/>
      <c r="AG221" s="38"/>
      <c r="AH221" s="38"/>
      <c r="AI221" s="38"/>
      <c r="AJ221" s="38"/>
      <c r="AK221" s="38"/>
      <c r="AL221" s="38"/>
      <c r="AM221" s="38"/>
      <c r="AN221" s="38"/>
      <c r="AO221" s="38"/>
      <c r="AP221" s="38"/>
      <c r="AQ221" s="38"/>
    </row>
    <row r="222" spans="5:43" hidden="1" x14ac:dyDescent="0.25">
      <c r="F222" s="70"/>
      <c r="G222" s="70"/>
      <c r="H222" s="67"/>
      <c r="I222" s="69"/>
      <c r="J222" s="69"/>
      <c r="K222" s="71"/>
      <c r="L222" s="66"/>
      <c r="M222" s="67"/>
      <c r="N222" s="66"/>
      <c r="O222" s="67"/>
      <c r="P222" s="68"/>
      <c r="Q222" s="66"/>
      <c r="R222" s="66"/>
      <c r="S222" s="67"/>
      <c r="T222" s="66"/>
      <c r="U222" s="67"/>
      <c r="V222" s="69"/>
      <c r="W222" s="69"/>
      <c r="X222" s="38"/>
      <c r="Y222" s="38"/>
      <c r="Z222" s="38"/>
      <c r="AA222" s="38"/>
      <c r="AB222" s="38"/>
      <c r="AC222" s="38"/>
      <c r="AD222" s="38"/>
      <c r="AE222" s="38"/>
      <c r="AF222" s="38"/>
      <c r="AG222" s="38"/>
      <c r="AH222" s="38"/>
      <c r="AI222" s="38"/>
      <c r="AJ222" s="38"/>
      <c r="AK222" s="38"/>
      <c r="AL222" s="38"/>
      <c r="AM222" s="38"/>
      <c r="AN222" s="38"/>
      <c r="AO222" s="38"/>
      <c r="AP222" s="38"/>
      <c r="AQ222" s="38"/>
    </row>
    <row r="223" spans="5:43" hidden="1" x14ac:dyDescent="0.25">
      <c r="F223" s="70"/>
      <c r="G223" s="70"/>
      <c r="H223" s="67"/>
      <c r="I223" s="69"/>
      <c r="J223" s="69"/>
      <c r="K223" s="71"/>
      <c r="L223" s="66"/>
      <c r="M223" s="67"/>
      <c r="N223" s="66"/>
      <c r="O223" s="67"/>
      <c r="P223" s="68"/>
      <c r="Q223" s="66"/>
      <c r="R223" s="66"/>
      <c r="S223" s="67"/>
      <c r="T223" s="66"/>
      <c r="U223" s="67"/>
      <c r="V223" s="69"/>
      <c r="W223" s="69"/>
      <c r="X223" s="38"/>
      <c r="Y223" s="38"/>
      <c r="Z223" s="38"/>
      <c r="AA223" s="38"/>
      <c r="AB223" s="38"/>
      <c r="AC223" s="38"/>
      <c r="AD223" s="38"/>
      <c r="AE223" s="38"/>
      <c r="AF223" s="38"/>
      <c r="AG223" s="38"/>
      <c r="AH223" s="38"/>
      <c r="AI223" s="38"/>
      <c r="AJ223" s="38"/>
      <c r="AK223" s="38"/>
      <c r="AL223" s="38"/>
      <c r="AM223" s="38"/>
      <c r="AN223" s="38"/>
      <c r="AO223" s="38"/>
      <c r="AP223" s="38"/>
      <c r="AQ223" s="38"/>
    </row>
    <row r="224" spans="5:43" hidden="1" x14ac:dyDescent="0.25">
      <c r="F224" s="70"/>
      <c r="G224" s="70"/>
      <c r="H224" s="67"/>
      <c r="I224" s="69"/>
      <c r="J224" s="69"/>
      <c r="K224" s="71"/>
      <c r="L224" s="66"/>
      <c r="M224" s="67"/>
      <c r="N224" s="66"/>
      <c r="O224" s="67"/>
      <c r="P224" s="68"/>
      <c r="Q224" s="66"/>
      <c r="R224" s="66"/>
      <c r="S224" s="67"/>
      <c r="T224" s="66"/>
      <c r="U224" s="67"/>
      <c r="V224" s="69"/>
      <c r="W224" s="69"/>
      <c r="X224" s="38"/>
      <c r="Y224" s="38"/>
      <c r="Z224" s="38"/>
      <c r="AA224" s="38"/>
      <c r="AB224" s="38"/>
      <c r="AC224" s="38"/>
      <c r="AD224" s="38"/>
      <c r="AE224" s="38"/>
      <c r="AF224" s="38"/>
      <c r="AG224" s="38"/>
      <c r="AH224" s="38"/>
      <c r="AI224" s="38"/>
      <c r="AJ224" s="38"/>
      <c r="AK224" s="38"/>
      <c r="AL224" s="38"/>
      <c r="AM224" s="38"/>
      <c r="AN224" s="38"/>
      <c r="AO224" s="38"/>
      <c r="AP224" s="38"/>
      <c r="AQ224" s="38"/>
    </row>
    <row r="225" spans="6:43" hidden="1" x14ac:dyDescent="0.25">
      <c r="F225" s="70"/>
      <c r="G225" s="70"/>
      <c r="H225" s="67"/>
      <c r="I225" s="69"/>
      <c r="J225" s="69"/>
      <c r="K225" s="71"/>
      <c r="L225" s="66"/>
      <c r="M225" s="67"/>
      <c r="N225" s="66"/>
      <c r="O225" s="67"/>
      <c r="P225" s="68"/>
      <c r="Q225" s="66"/>
      <c r="R225" s="66"/>
      <c r="S225" s="67"/>
      <c r="T225" s="66"/>
      <c r="U225" s="67"/>
      <c r="V225" s="69"/>
      <c r="W225" s="69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  <c r="AN225" s="38"/>
      <c r="AO225" s="38"/>
      <c r="AP225" s="38"/>
      <c r="AQ225" s="38"/>
    </row>
    <row r="226" spans="6:43" hidden="1" x14ac:dyDescent="0.25">
      <c r="F226" s="70"/>
      <c r="G226" s="70"/>
      <c r="H226" s="67"/>
      <c r="I226" s="69"/>
      <c r="J226" s="69"/>
      <c r="K226" s="71"/>
      <c r="L226" s="66"/>
      <c r="M226" s="67"/>
      <c r="N226" s="66"/>
      <c r="O226" s="67"/>
      <c r="P226" s="68"/>
      <c r="Q226" s="66"/>
      <c r="R226" s="66"/>
      <c r="S226" s="67"/>
      <c r="T226" s="66"/>
      <c r="U226" s="67"/>
      <c r="V226" s="69"/>
      <c r="W226" s="69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  <c r="AN226" s="38"/>
      <c r="AO226" s="38"/>
      <c r="AP226" s="38"/>
      <c r="AQ226" s="38"/>
    </row>
    <row r="227" spans="6:43" hidden="1" x14ac:dyDescent="0.25">
      <c r="F227" s="70"/>
      <c r="G227" s="70"/>
      <c r="H227" s="67"/>
      <c r="I227" s="69"/>
      <c r="J227" s="69"/>
      <c r="K227" s="71"/>
      <c r="L227" s="66"/>
      <c r="M227" s="67"/>
      <c r="N227" s="66"/>
      <c r="O227" s="67"/>
      <c r="P227" s="68"/>
      <c r="Q227" s="66"/>
      <c r="R227" s="66"/>
      <c r="S227" s="67"/>
      <c r="T227" s="66"/>
      <c r="U227" s="67"/>
      <c r="V227" s="69"/>
      <c r="W227" s="69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  <c r="AN227" s="38"/>
      <c r="AO227" s="38"/>
      <c r="AP227" s="38"/>
      <c r="AQ227" s="38"/>
    </row>
    <row r="228" spans="6:43" hidden="1" x14ac:dyDescent="0.25">
      <c r="F228" s="70"/>
      <c r="G228" s="70"/>
      <c r="H228" s="67"/>
      <c r="I228" s="69"/>
      <c r="J228" s="69"/>
      <c r="K228" s="71"/>
      <c r="L228" s="66"/>
      <c r="M228" s="67"/>
      <c r="N228" s="66"/>
      <c r="O228" s="67"/>
      <c r="P228" s="68"/>
      <c r="Q228" s="66"/>
      <c r="R228" s="66"/>
      <c r="S228" s="67"/>
      <c r="T228" s="66"/>
      <c r="U228" s="67"/>
      <c r="V228" s="69"/>
      <c r="W228" s="69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  <c r="AN228" s="38"/>
      <c r="AO228" s="38"/>
      <c r="AP228" s="38"/>
      <c r="AQ228" s="38"/>
    </row>
    <row r="229" spans="6:43" hidden="1" x14ac:dyDescent="0.25">
      <c r="F229" s="70"/>
      <c r="G229" s="70"/>
      <c r="H229" s="67"/>
      <c r="I229" s="69"/>
      <c r="J229" s="69"/>
      <c r="K229" s="71"/>
      <c r="L229" s="66"/>
      <c r="M229" s="67"/>
      <c r="N229" s="66"/>
      <c r="O229" s="67"/>
      <c r="P229" s="68"/>
      <c r="Q229" s="66"/>
      <c r="R229" s="66"/>
      <c r="S229" s="67"/>
      <c r="T229" s="66"/>
      <c r="U229" s="67"/>
      <c r="V229" s="69"/>
      <c r="W229" s="69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  <c r="AN229" s="38"/>
      <c r="AO229" s="38"/>
      <c r="AP229" s="38"/>
      <c r="AQ229" s="38"/>
    </row>
    <row r="230" spans="6:43" hidden="1" x14ac:dyDescent="0.25">
      <c r="F230" s="70"/>
      <c r="G230" s="70"/>
      <c r="H230" s="67"/>
      <c r="I230" s="69"/>
      <c r="J230" s="69"/>
      <c r="K230" s="71"/>
      <c r="L230" s="66"/>
      <c r="M230" s="67"/>
      <c r="N230" s="66"/>
      <c r="O230" s="67"/>
      <c r="P230" s="68"/>
      <c r="Q230" s="66"/>
      <c r="R230" s="66"/>
      <c r="S230" s="67"/>
      <c r="T230" s="66"/>
      <c r="U230" s="67"/>
      <c r="V230" s="69"/>
      <c r="W230" s="69"/>
      <c r="X230" s="38"/>
      <c r="Y230" s="38"/>
      <c r="Z230" s="38"/>
      <c r="AA230" s="38"/>
      <c r="AB230" s="38"/>
      <c r="AC230" s="38"/>
      <c r="AD230" s="38"/>
      <c r="AE230" s="38"/>
      <c r="AF230" s="38"/>
      <c r="AG230" s="38"/>
      <c r="AH230" s="38"/>
      <c r="AI230" s="38"/>
      <c r="AJ230" s="38"/>
      <c r="AK230" s="38"/>
      <c r="AL230" s="38"/>
      <c r="AM230" s="38"/>
      <c r="AN230" s="38"/>
      <c r="AO230" s="38"/>
      <c r="AP230" s="38"/>
      <c r="AQ230" s="38"/>
    </row>
    <row r="231" spans="6:43" hidden="1" x14ac:dyDescent="0.25">
      <c r="F231" s="70"/>
      <c r="G231" s="70"/>
      <c r="H231" s="67"/>
      <c r="I231" s="69"/>
      <c r="J231" s="69"/>
      <c r="K231" s="71"/>
      <c r="L231" s="66"/>
      <c r="M231" s="67"/>
      <c r="N231" s="66"/>
      <c r="O231" s="67"/>
      <c r="P231" s="68"/>
      <c r="Q231" s="66"/>
      <c r="R231" s="66"/>
      <c r="S231" s="67"/>
      <c r="T231" s="66"/>
      <c r="U231" s="67"/>
      <c r="V231" s="69"/>
      <c r="W231" s="69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  <c r="AN231" s="38"/>
      <c r="AO231" s="38"/>
      <c r="AP231" s="38"/>
      <c r="AQ231" s="38"/>
    </row>
    <row r="232" spans="6:43" hidden="1" x14ac:dyDescent="0.25">
      <c r="F232" s="70"/>
      <c r="G232" s="70"/>
      <c r="H232" s="67"/>
      <c r="I232" s="69"/>
      <c r="J232" s="69"/>
      <c r="K232" s="71"/>
      <c r="L232" s="66"/>
      <c r="M232" s="67"/>
      <c r="N232" s="66"/>
      <c r="O232" s="67"/>
      <c r="P232" s="68"/>
      <c r="Q232" s="66"/>
      <c r="R232" s="66"/>
      <c r="S232" s="67"/>
      <c r="T232" s="66"/>
      <c r="U232" s="67"/>
      <c r="V232" s="69"/>
      <c r="W232" s="69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  <c r="AP232" s="38"/>
      <c r="AQ232" s="38"/>
    </row>
    <row r="233" spans="6:43" hidden="1" x14ac:dyDescent="0.25">
      <c r="F233" s="70"/>
      <c r="G233" s="70"/>
      <c r="H233" s="67"/>
      <c r="I233" s="69"/>
      <c r="J233" s="69"/>
      <c r="K233" s="71"/>
      <c r="L233" s="66"/>
      <c r="M233" s="67"/>
      <c r="N233" s="66"/>
      <c r="O233" s="67"/>
      <c r="P233" s="68"/>
      <c r="Q233" s="66"/>
      <c r="R233" s="66"/>
      <c r="S233" s="67"/>
      <c r="T233" s="66"/>
      <c r="U233" s="67"/>
      <c r="V233" s="69"/>
      <c r="W233" s="69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  <c r="AN233" s="38"/>
      <c r="AO233" s="38"/>
      <c r="AP233" s="38"/>
      <c r="AQ233" s="38"/>
    </row>
    <row r="234" spans="6:43" hidden="1" x14ac:dyDescent="0.25">
      <c r="F234" s="70"/>
      <c r="G234" s="70"/>
      <c r="H234" s="67"/>
      <c r="I234" s="69"/>
      <c r="J234" s="69"/>
      <c r="K234" s="71"/>
      <c r="L234" s="66"/>
      <c r="M234" s="67"/>
      <c r="N234" s="66"/>
      <c r="O234" s="67"/>
      <c r="P234" s="68"/>
      <c r="Q234" s="66"/>
      <c r="R234" s="66"/>
      <c r="S234" s="67"/>
      <c r="T234" s="66"/>
      <c r="U234" s="67"/>
      <c r="V234" s="69"/>
      <c r="W234" s="69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</row>
    <row r="235" spans="6:43" hidden="1" x14ac:dyDescent="0.25">
      <c r="F235" s="70"/>
      <c r="G235" s="70"/>
      <c r="H235" s="67"/>
      <c r="I235" s="69"/>
      <c r="J235" s="69"/>
      <c r="K235" s="71"/>
      <c r="L235" s="66"/>
      <c r="M235" s="67"/>
      <c r="N235" s="66"/>
      <c r="O235" s="67"/>
      <c r="P235" s="68"/>
      <c r="Q235" s="66"/>
      <c r="R235" s="66"/>
      <c r="S235" s="67"/>
      <c r="T235" s="66"/>
      <c r="U235" s="67"/>
      <c r="V235" s="69"/>
      <c r="W235" s="69"/>
    </row>
    <row r="236" spans="6:43" hidden="1" x14ac:dyDescent="0.25">
      <c r="F236" s="70"/>
      <c r="G236" s="70"/>
      <c r="H236" s="67"/>
      <c r="I236" s="69"/>
      <c r="J236" s="69"/>
      <c r="K236" s="71"/>
      <c r="L236" s="66"/>
      <c r="M236" s="67"/>
      <c r="N236" s="66"/>
      <c r="O236" s="67"/>
      <c r="P236" s="68"/>
      <c r="Q236" s="66"/>
      <c r="R236" s="66"/>
      <c r="S236" s="67"/>
      <c r="T236" s="66"/>
      <c r="U236" s="67"/>
      <c r="V236" s="69"/>
      <c r="W236" s="69"/>
    </row>
    <row r="237" spans="6:43" hidden="1" x14ac:dyDescent="0.25">
      <c r="F237" s="70"/>
      <c r="G237" s="70"/>
      <c r="H237" s="67"/>
      <c r="I237" s="69"/>
      <c r="J237" s="69"/>
      <c r="K237" s="71"/>
      <c r="L237" s="66"/>
      <c r="M237" s="67"/>
      <c r="N237" s="66"/>
      <c r="O237" s="67"/>
      <c r="P237" s="68"/>
      <c r="Q237" s="66"/>
      <c r="R237" s="66"/>
      <c r="S237" s="67"/>
      <c r="T237" s="66"/>
      <c r="U237" s="67"/>
      <c r="V237" s="69"/>
      <c r="W237" s="69"/>
    </row>
    <row r="238" spans="6:43" hidden="1" x14ac:dyDescent="0.25">
      <c r="F238" s="70"/>
      <c r="G238" s="70"/>
      <c r="H238" s="67"/>
      <c r="I238" s="69"/>
      <c r="J238" s="69"/>
      <c r="K238" s="71"/>
      <c r="L238" s="66"/>
      <c r="M238" s="67"/>
      <c r="N238" s="66"/>
      <c r="O238" s="67"/>
      <c r="P238" s="68"/>
      <c r="Q238" s="66"/>
      <c r="R238" s="66"/>
      <c r="S238" s="67"/>
      <c r="T238" s="66"/>
      <c r="U238" s="67"/>
      <c r="V238" s="69"/>
      <c r="W238" s="69"/>
    </row>
    <row r="239" spans="6:43" hidden="1" x14ac:dyDescent="0.25">
      <c r="F239" s="70"/>
      <c r="G239" s="70"/>
      <c r="H239" s="67"/>
      <c r="I239" s="69"/>
      <c r="J239" s="69"/>
      <c r="K239" s="71"/>
      <c r="L239" s="66"/>
      <c r="M239" s="67"/>
      <c r="N239" s="66"/>
      <c r="O239" s="67"/>
      <c r="P239" s="68"/>
      <c r="Q239" s="66"/>
      <c r="R239" s="66"/>
      <c r="S239" s="67"/>
      <c r="T239" s="66"/>
      <c r="U239" s="67"/>
      <c r="V239" s="69"/>
      <c r="W239" s="69"/>
    </row>
    <row r="240" spans="6:43" hidden="1" x14ac:dyDescent="0.25">
      <c r="F240" s="70"/>
      <c r="G240" s="70"/>
      <c r="H240" s="67"/>
      <c r="I240" s="69"/>
      <c r="J240" s="69"/>
      <c r="K240" s="71"/>
      <c r="L240" s="66"/>
      <c r="M240" s="67"/>
      <c r="N240" s="66"/>
      <c r="O240" s="67"/>
      <c r="P240" s="68"/>
      <c r="Q240" s="66"/>
      <c r="R240" s="66"/>
      <c r="S240" s="67"/>
      <c r="T240" s="66"/>
      <c r="U240" s="67"/>
      <c r="V240" s="69"/>
      <c r="W240" s="69"/>
    </row>
    <row r="241" spans="6:23" hidden="1" x14ac:dyDescent="0.25">
      <c r="F241" s="70"/>
      <c r="G241" s="70"/>
      <c r="H241" s="67"/>
      <c r="I241" s="69"/>
      <c r="J241" s="69"/>
      <c r="K241" s="71"/>
      <c r="L241" s="66"/>
      <c r="M241" s="67"/>
      <c r="N241" s="66"/>
      <c r="O241" s="67"/>
      <c r="P241" s="68"/>
      <c r="Q241" s="66"/>
      <c r="R241" s="66"/>
      <c r="S241" s="67"/>
      <c r="T241" s="66"/>
      <c r="U241" s="67"/>
      <c r="V241" s="69"/>
      <c r="W241" s="69"/>
    </row>
    <row r="242" spans="6:23" hidden="1" x14ac:dyDescent="0.25">
      <c r="F242" s="70"/>
      <c r="G242" s="70"/>
      <c r="H242" s="67"/>
      <c r="I242" s="69"/>
      <c r="J242" s="69"/>
      <c r="K242" s="71"/>
      <c r="L242" s="66"/>
      <c r="M242" s="67"/>
      <c r="N242" s="66"/>
      <c r="O242" s="67"/>
      <c r="P242" s="68"/>
      <c r="Q242" s="66"/>
      <c r="R242" s="66"/>
      <c r="S242" s="67"/>
      <c r="T242" s="66"/>
      <c r="U242" s="67"/>
      <c r="V242" s="69"/>
      <c r="W242" s="69"/>
    </row>
    <row r="243" spans="6:23" hidden="1" x14ac:dyDescent="0.25">
      <c r="F243" s="70"/>
      <c r="G243" s="70"/>
      <c r="H243" s="67"/>
      <c r="I243" s="69"/>
      <c r="J243" s="69"/>
      <c r="K243" s="71"/>
      <c r="L243" s="66"/>
      <c r="M243" s="67"/>
      <c r="N243" s="66"/>
      <c r="O243" s="67"/>
      <c r="P243" s="68"/>
      <c r="Q243" s="66"/>
      <c r="R243" s="66"/>
      <c r="S243" s="67"/>
      <c r="T243" s="66"/>
      <c r="U243" s="67"/>
      <c r="V243" s="69"/>
      <c r="W243" s="69"/>
    </row>
    <row r="244" spans="6:23" hidden="1" x14ac:dyDescent="0.25">
      <c r="F244" s="70"/>
      <c r="G244" s="70"/>
      <c r="H244" s="67"/>
      <c r="I244" s="69"/>
      <c r="J244" s="69"/>
      <c r="K244" s="71"/>
      <c r="L244" s="66"/>
      <c r="M244" s="67"/>
      <c r="N244" s="66"/>
      <c r="O244" s="67"/>
      <c r="P244" s="68"/>
      <c r="Q244" s="66"/>
      <c r="R244" s="66"/>
      <c r="S244" s="67"/>
      <c r="T244" s="66"/>
      <c r="U244" s="67"/>
      <c r="V244" s="69"/>
      <c r="W244" s="69"/>
    </row>
    <row r="245" spans="6:23" hidden="1" x14ac:dyDescent="0.25">
      <c r="F245" s="70"/>
      <c r="G245" s="70"/>
      <c r="H245" s="67"/>
      <c r="I245" s="69"/>
      <c r="J245" s="69"/>
      <c r="K245" s="71"/>
      <c r="L245" s="66"/>
      <c r="M245" s="67"/>
      <c r="N245" s="66"/>
      <c r="O245" s="67"/>
      <c r="P245" s="68"/>
      <c r="Q245" s="66"/>
      <c r="R245" s="66"/>
      <c r="S245" s="67"/>
      <c r="T245" s="66"/>
      <c r="U245" s="67"/>
      <c r="V245" s="69"/>
      <c r="W245" s="69"/>
    </row>
    <row r="246" spans="6:23" hidden="1" x14ac:dyDescent="0.25">
      <c r="F246" s="70"/>
      <c r="G246" s="70"/>
      <c r="H246" s="67"/>
      <c r="I246" s="69"/>
      <c r="J246" s="69"/>
      <c r="K246" s="71"/>
      <c r="L246" s="66"/>
      <c r="M246" s="67"/>
      <c r="N246" s="66"/>
      <c r="O246" s="67"/>
      <c r="P246" s="68"/>
      <c r="Q246" s="66"/>
      <c r="R246" s="66"/>
      <c r="S246" s="67"/>
      <c r="T246" s="66"/>
      <c r="U246" s="67"/>
      <c r="V246" s="69"/>
      <c r="W246" s="69"/>
    </row>
    <row r="247" spans="6:23" hidden="1" x14ac:dyDescent="0.25">
      <c r="F247" s="70"/>
      <c r="G247" s="70"/>
      <c r="H247" s="67"/>
      <c r="I247" s="69"/>
      <c r="J247" s="69"/>
      <c r="K247" s="71"/>
      <c r="L247" s="66"/>
      <c r="M247" s="67"/>
      <c r="N247" s="66"/>
      <c r="O247" s="67"/>
      <c r="P247" s="68"/>
      <c r="Q247" s="66"/>
      <c r="R247" s="66"/>
      <c r="S247" s="67"/>
      <c r="T247" s="66"/>
      <c r="U247" s="67"/>
      <c r="V247" s="69"/>
      <c r="W247" s="69"/>
    </row>
    <row r="248" spans="6:23" hidden="1" x14ac:dyDescent="0.25">
      <c r="F248" s="70"/>
      <c r="G248" s="70"/>
      <c r="H248" s="67"/>
      <c r="I248" s="69"/>
      <c r="J248" s="69"/>
      <c r="K248" s="71"/>
      <c r="L248" s="66"/>
      <c r="M248" s="67"/>
      <c r="N248" s="66"/>
      <c r="O248" s="67"/>
      <c r="P248" s="68"/>
      <c r="Q248" s="66"/>
      <c r="R248" s="66"/>
      <c r="S248" s="67"/>
      <c r="T248" s="66"/>
      <c r="U248" s="67"/>
      <c r="V248" s="69"/>
      <c r="W248" s="69"/>
    </row>
    <row r="249" spans="6:23" hidden="1" x14ac:dyDescent="0.25">
      <c r="F249" s="70"/>
      <c r="G249" s="70"/>
      <c r="H249" s="67"/>
      <c r="I249" s="69"/>
      <c r="J249" s="69"/>
      <c r="K249" s="71"/>
      <c r="L249" s="66"/>
      <c r="M249" s="67"/>
      <c r="N249" s="66"/>
      <c r="O249" s="67"/>
      <c r="P249" s="68"/>
      <c r="Q249" s="66"/>
      <c r="R249" s="66"/>
      <c r="S249" s="67"/>
      <c r="T249" s="66"/>
      <c r="U249" s="67"/>
      <c r="V249" s="69"/>
      <c r="W249" s="69"/>
    </row>
    <row r="250" spans="6:23" hidden="1" x14ac:dyDescent="0.25">
      <c r="F250" s="70"/>
      <c r="G250" s="70"/>
      <c r="H250" s="67"/>
      <c r="I250" s="69"/>
      <c r="J250" s="69"/>
      <c r="K250" s="71"/>
      <c r="L250" s="66"/>
      <c r="M250" s="67"/>
      <c r="N250" s="66"/>
      <c r="O250" s="67"/>
      <c r="P250" s="68"/>
      <c r="Q250" s="66"/>
      <c r="R250" s="66"/>
      <c r="S250" s="67"/>
      <c r="T250" s="66"/>
      <c r="U250" s="67"/>
      <c r="V250" s="69"/>
      <c r="W250" s="69"/>
    </row>
    <row r="251" spans="6:23" hidden="1" x14ac:dyDescent="0.25">
      <c r="F251" s="70"/>
      <c r="G251" s="70"/>
      <c r="H251" s="67"/>
      <c r="I251" s="69"/>
      <c r="J251" s="69"/>
      <c r="K251" s="71"/>
      <c r="L251" s="66"/>
      <c r="M251" s="67"/>
      <c r="N251" s="66"/>
      <c r="O251" s="67"/>
      <c r="P251" s="68"/>
      <c r="Q251" s="66"/>
      <c r="R251" s="66"/>
      <c r="S251" s="67"/>
      <c r="T251" s="66"/>
      <c r="U251" s="67"/>
      <c r="V251" s="69"/>
      <c r="W251" s="69"/>
    </row>
    <row r="252" spans="6:23" hidden="1" x14ac:dyDescent="0.25">
      <c r="F252" s="70"/>
      <c r="G252" s="70"/>
      <c r="H252" s="67"/>
      <c r="I252" s="69"/>
      <c r="J252" s="69"/>
      <c r="K252" s="71"/>
      <c r="L252" s="66"/>
      <c r="M252" s="67"/>
      <c r="N252" s="66"/>
      <c r="O252" s="67"/>
      <c r="P252" s="68"/>
      <c r="Q252" s="66"/>
      <c r="R252" s="66"/>
      <c r="S252" s="67"/>
      <c r="T252" s="66"/>
      <c r="U252" s="67"/>
      <c r="V252" s="69"/>
      <c r="W252" s="69"/>
    </row>
    <row r="253" spans="6:23" x14ac:dyDescent="0.25">
      <c r="F253" s="70"/>
      <c r="G253" s="70"/>
      <c r="H253" s="67"/>
      <c r="I253" s="69"/>
      <c r="J253" s="69"/>
      <c r="K253" s="71"/>
      <c r="L253" s="66"/>
      <c r="M253" s="67"/>
      <c r="N253" s="66"/>
      <c r="O253" s="67"/>
      <c r="P253" s="68"/>
      <c r="Q253" s="66"/>
      <c r="R253" s="66"/>
      <c r="S253" s="67"/>
      <c r="T253" s="66"/>
      <c r="U253" s="67"/>
      <c r="V253" s="69"/>
      <c r="W253" s="69"/>
    </row>
    <row r="254" spans="6:23" x14ac:dyDescent="0.25">
      <c r="F254" s="70"/>
      <c r="G254" s="70"/>
      <c r="H254" s="67"/>
      <c r="I254" s="69"/>
      <c r="J254" s="69"/>
      <c r="K254" s="71"/>
      <c r="L254" s="66"/>
      <c r="M254" s="67"/>
      <c r="N254" s="66"/>
      <c r="O254" s="67"/>
      <c r="P254" s="68"/>
      <c r="Q254" s="66"/>
      <c r="R254" s="66"/>
      <c r="S254" s="67"/>
      <c r="T254" s="66"/>
      <c r="U254" s="67"/>
      <c r="V254" s="69"/>
      <c r="W254" s="69"/>
    </row>
    <row r="255" spans="6:23" x14ac:dyDescent="0.25">
      <c r="F255" s="70"/>
      <c r="G255" s="70"/>
      <c r="H255" s="67"/>
      <c r="I255" s="69"/>
      <c r="J255" s="69"/>
      <c r="K255" s="71"/>
      <c r="L255" s="66"/>
      <c r="M255" s="67"/>
      <c r="N255" s="66"/>
      <c r="O255" s="67"/>
      <c r="P255" s="68"/>
      <c r="Q255" s="66"/>
      <c r="R255" s="66"/>
      <c r="S255" s="67"/>
      <c r="T255" s="66"/>
      <c r="U255" s="67"/>
      <c r="V255" s="69"/>
      <c r="W255" s="69"/>
    </row>
    <row r="256" spans="6:23" x14ac:dyDescent="0.25">
      <c r="F256" s="70"/>
      <c r="G256" s="70"/>
      <c r="H256" s="67"/>
      <c r="I256" s="69"/>
      <c r="J256" s="69"/>
      <c r="K256" s="71"/>
      <c r="L256" s="66"/>
      <c r="M256" s="67"/>
      <c r="N256" s="66"/>
      <c r="O256" s="67"/>
      <c r="P256" s="68"/>
      <c r="Q256" s="66"/>
      <c r="R256" s="66"/>
      <c r="S256" s="67"/>
      <c r="T256" s="66"/>
      <c r="U256" s="67"/>
      <c r="V256" s="69"/>
      <c r="W256" s="69"/>
    </row>
    <row r="257" spans="6:23" x14ac:dyDescent="0.25">
      <c r="F257" s="70"/>
      <c r="G257" s="70"/>
      <c r="H257" s="67"/>
      <c r="I257" s="69"/>
      <c r="J257" s="69"/>
      <c r="K257" s="71"/>
      <c r="L257" s="66"/>
      <c r="M257" s="67"/>
      <c r="N257" s="66"/>
      <c r="O257" s="67"/>
      <c r="P257" s="68"/>
      <c r="Q257" s="66"/>
      <c r="R257" s="66"/>
      <c r="S257" s="67"/>
      <c r="T257" s="66"/>
      <c r="U257" s="67"/>
      <c r="V257" s="69"/>
      <c r="W257" s="69"/>
    </row>
    <row r="258" spans="6:23" x14ac:dyDescent="0.25">
      <c r="F258" s="70"/>
      <c r="G258" s="70"/>
      <c r="H258" s="67"/>
      <c r="I258" s="69"/>
      <c r="J258" s="69"/>
      <c r="K258" s="71"/>
      <c r="L258" s="66"/>
      <c r="M258" s="67"/>
      <c r="N258" s="66"/>
      <c r="O258" s="67"/>
      <c r="P258" s="68"/>
      <c r="Q258" s="66"/>
      <c r="R258" s="66"/>
      <c r="S258" s="67"/>
      <c r="T258" s="66"/>
      <c r="U258" s="67"/>
      <c r="V258" s="69"/>
      <c r="W258" s="69"/>
    </row>
    <row r="259" spans="6:23" x14ac:dyDescent="0.25">
      <c r="F259" s="70"/>
      <c r="G259" s="70"/>
      <c r="H259" s="67"/>
      <c r="I259" s="69"/>
      <c r="J259" s="69"/>
      <c r="K259" s="71"/>
      <c r="L259" s="66"/>
      <c r="M259" s="67"/>
      <c r="N259" s="66"/>
      <c r="O259" s="67"/>
      <c r="P259" s="68"/>
      <c r="Q259" s="66"/>
      <c r="R259" s="66"/>
      <c r="S259" s="67"/>
      <c r="T259" s="66"/>
      <c r="U259" s="67"/>
      <c r="V259" s="69"/>
      <c r="W259" s="69"/>
    </row>
    <row r="260" spans="6:23" x14ac:dyDescent="0.25">
      <c r="F260" s="70"/>
      <c r="G260" s="70"/>
      <c r="H260" s="67"/>
      <c r="I260" s="69"/>
      <c r="J260" s="69"/>
      <c r="K260" s="71"/>
      <c r="L260" s="66"/>
      <c r="M260" s="67"/>
      <c r="N260" s="66"/>
      <c r="O260" s="67"/>
      <c r="P260" s="68"/>
      <c r="Q260" s="66"/>
      <c r="R260" s="66"/>
      <c r="S260" s="67"/>
      <c r="T260" s="66"/>
      <c r="U260" s="67"/>
      <c r="V260" s="69"/>
      <c r="W260" s="69"/>
    </row>
    <row r="261" spans="6:23" x14ac:dyDescent="0.25">
      <c r="F261" s="70"/>
      <c r="G261" s="70"/>
      <c r="H261" s="67"/>
      <c r="I261" s="69"/>
      <c r="J261" s="69"/>
      <c r="K261" s="71"/>
      <c r="L261" s="66"/>
      <c r="M261" s="67"/>
      <c r="N261" s="66"/>
      <c r="O261" s="67"/>
      <c r="P261" s="68"/>
      <c r="Q261" s="66"/>
      <c r="R261" s="66"/>
      <c r="S261" s="67"/>
      <c r="T261" s="66"/>
      <c r="U261" s="67"/>
      <c r="V261" s="69"/>
      <c r="W261" s="69"/>
    </row>
    <row r="262" spans="6:23" x14ac:dyDescent="0.25">
      <c r="F262" s="70"/>
      <c r="G262" s="70"/>
      <c r="H262" s="67"/>
      <c r="I262" s="69"/>
      <c r="J262" s="69"/>
      <c r="K262" s="71"/>
      <c r="L262" s="66"/>
      <c r="M262" s="67"/>
      <c r="N262" s="66"/>
      <c r="O262" s="67"/>
      <c r="P262" s="68"/>
      <c r="Q262" s="66"/>
      <c r="R262" s="66"/>
      <c r="S262" s="67"/>
      <c r="T262" s="66"/>
      <c r="U262" s="67"/>
      <c r="V262" s="69"/>
      <c r="W262" s="69"/>
    </row>
    <row r="263" spans="6:23" x14ac:dyDescent="0.25">
      <c r="F263" s="70"/>
      <c r="G263" s="70"/>
      <c r="H263" s="67"/>
      <c r="I263" s="69"/>
      <c r="J263" s="69"/>
      <c r="K263" s="71"/>
      <c r="L263" s="66"/>
      <c r="M263" s="67"/>
      <c r="N263" s="66"/>
      <c r="O263" s="67"/>
      <c r="P263" s="68"/>
      <c r="Q263" s="66"/>
      <c r="R263" s="66"/>
      <c r="S263" s="67"/>
      <c r="T263" s="66"/>
      <c r="U263" s="67"/>
      <c r="V263" s="69"/>
      <c r="W263" s="69"/>
    </row>
    <row r="264" spans="6:23" x14ac:dyDescent="0.25">
      <c r="F264" s="70"/>
      <c r="G264" s="70"/>
      <c r="H264" s="67"/>
      <c r="I264" s="69"/>
      <c r="J264" s="69"/>
      <c r="K264" s="71"/>
      <c r="L264" s="66"/>
      <c r="M264" s="67"/>
      <c r="N264" s="66"/>
      <c r="O264" s="67"/>
      <c r="P264" s="68"/>
      <c r="Q264" s="66"/>
      <c r="R264" s="66"/>
      <c r="S264" s="67"/>
      <c r="T264" s="66"/>
      <c r="U264" s="67"/>
      <c r="V264" s="69"/>
      <c r="W264" s="69"/>
    </row>
    <row r="265" spans="6:23" x14ac:dyDescent="0.25">
      <c r="F265" s="70"/>
      <c r="G265" s="70"/>
      <c r="H265" s="67"/>
      <c r="I265" s="69"/>
      <c r="J265" s="69"/>
      <c r="K265" s="71"/>
      <c r="L265" s="66"/>
      <c r="M265" s="67"/>
      <c r="N265" s="66"/>
      <c r="O265" s="67"/>
      <c r="P265" s="68"/>
      <c r="Q265" s="66"/>
      <c r="R265" s="66"/>
      <c r="S265" s="67"/>
      <c r="T265" s="66"/>
      <c r="U265" s="67"/>
      <c r="V265" s="69"/>
      <c r="W265" s="69"/>
    </row>
    <row r="266" spans="6:23" x14ac:dyDescent="0.25">
      <c r="F266" s="70"/>
      <c r="G266" s="70"/>
      <c r="H266" s="67"/>
      <c r="I266" s="69"/>
      <c r="J266" s="69"/>
      <c r="K266" s="71"/>
      <c r="L266" s="66"/>
      <c r="M266" s="67"/>
      <c r="N266" s="66"/>
      <c r="O266" s="67"/>
      <c r="P266" s="68"/>
      <c r="Q266" s="66"/>
      <c r="R266" s="66"/>
      <c r="S266" s="67"/>
      <c r="T266" s="66"/>
      <c r="U266" s="67"/>
      <c r="V266" s="69"/>
      <c r="W266" s="69"/>
    </row>
    <row r="267" spans="6:23" x14ac:dyDescent="0.25">
      <c r="F267" s="70"/>
      <c r="G267" s="70"/>
      <c r="H267" s="67"/>
      <c r="I267" s="69"/>
      <c r="J267" s="69"/>
      <c r="K267" s="71"/>
      <c r="L267" s="66"/>
      <c r="M267" s="67"/>
      <c r="N267" s="66"/>
      <c r="O267" s="67"/>
      <c r="P267" s="68"/>
      <c r="Q267" s="66"/>
      <c r="R267" s="66"/>
      <c r="S267" s="67"/>
      <c r="T267" s="66"/>
      <c r="U267" s="67"/>
      <c r="V267" s="69"/>
      <c r="W267" s="69"/>
    </row>
    <row r="268" spans="6:23" x14ac:dyDescent="0.25">
      <c r="F268" s="70"/>
      <c r="G268" s="70"/>
      <c r="H268" s="67"/>
      <c r="I268" s="69"/>
      <c r="J268" s="69"/>
      <c r="K268" s="71"/>
      <c r="L268" s="66"/>
      <c r="M268" s="67"/>
      <c r="N268" s="66"/>
      <c r="O268" s="67"/>
      <c r="P268" s="68"/>
      <c r="Q268" s="66"/>
      <c r="R268" s="66"/>
      <c r="S268" s="67"/>
      <c r="T268" s="66"/>
      <c r="U268" s="67"/>
      <c r="V268" s="69"/>
      <c r="W268" s="69"/>
    </row>
    <row r="269" spans="6:23" x14ac:dyDescent="0.25">
      <c r="F269" s="70"/>
      <c r="G269" s="70"/>
      <c r="H269" s="67"/>
      <c r="I269" s="69"/>
      <c r="J269" s="69"/>
      <c r="K269" s="71"/>
      <c r="L269" s="66"/>
      <c r="M269" s="67"/>
      <c r="N269" s="66"/>
      <c r="O269" s="67"/>
      <c r="P269" s="68"/>
      <c r="Q269" s="66"/>
      <c r="R269" s="66"/>
      <c r="S269" s="67"/>
      <c r="T269" s="66"/>
      <c r="U269" s="67"/>
      <c r="V269" s="69"/>
      <c r="W269" s="69"/>
    </row>
    <row r="270" spans="6:23" x14ac:dyDescent="0.25">
      <c r="F270" s="70"/>
      <c r="G270" s="70"/>
      <c r="H270" s="67"/>
      <c r="I270" s="69"/>
      <c r="J270" s="69"/>
      <c r="K270" s="71"/>
      <c r="L270" s="66"/>
      <c r="M270" s="67"/>
      <c r="N270" s="66"/>
      <c r="O270" s="67"/>
      <c r="P270" s="68"/>
      <c r="Q270" s="66"/>
      <c r="R270" s="66"/>
      <c r="S270" s="67"/>
      <c r="T270" s="66"/>
      <c r="U270" s="67"/>
      <c r="V270" s="69"/>
      <c r="W270" s="69"/>
    </row>
    <row r="271" spans="6:23" x14ac:dyDescent="0.25">
      <c r="F271" s="70"/>
      <c r="G271" s="70"/>
      <c r="H271" s="67"/>
      <c r="I271" s="69"/>
      <c r="J271" s="69"/>
      <c r="K271" s="71"/>
      <c r="L271" s="66"/>
      <c r="M271" s="67"/>
      <c r="N271" s="66"/>
      <c r="O271" s="67"/>
      <c r="P271" s="68"/>
      <c r="Q271" s="66"/>
      <c r="R271" s="66"/>
      <c r="S271" s="67"/>
      <c r="T271" s="66"/>
      <c r="U271" s="67"/>
      <c r="V271" s="69"/>
      <c r="W271" s="69"/>
    </row>
    <row r="272" spans="6:23" x14ac:dyDescent="0.25">
      <c r="F272" s="70"/>
      <c r="G272" s="70"/>
      <c r="H272" s="67"/>
      <c r="I272" s="69"/>
      <c r="J272" s="69"/>
      <c r="K272" s="71"/>
      <c r="L272" s="66"/>
      <c r="M272" s="67"/>
      <c r="N272" s="66"/>
      <c r="O272" s="67"/>
      <c r="P272" s="68"/>
      <c r="Q272" s="66"/>
      <c r="R272" s="66"/>
      <c r="S272" s="67"/>
      <c r="T272" s="66"/>
      <c r="U272" s="67"/>
      <c r="V272" s="69"/>
      <c r="W272" s="69"/>
    </row>
    <row r="273" spans="6:23" x14ac:dyDescent="0.25">
      <c r="F273" s="70"/>
      <c r="G273" s="70"/>
      <c r="H273" s="67"/>
      <c r="I273" s="69"/>
      <c r="J273" s="69"/>
      <c r="K273" s="71"/>
      <c r="L273" s="66"/>
      <c r="M273" s="67"/>
      <c r="N273" s="66"/>
      <c r="O273" s="67"/>
      <c r="P273" s="68"/>
      <c r="Q273" s="66"/>
      <c r="R273" s="66"/>
      <c r="S273" s="67"/>
      <c r="T273" s="66"/>
      <c r="U273" s="67"/>
      <c r="V273" s="69"/>
      <c r="W273" s="69"/>
    </row>
    <row r="274" spans="6:23" x14ac:dyDescent="0.25">
      <c r="F274" s="70"/>
      <c r="G274" s="70"/>
      <c r="H274" s="67"/>
      <c r="I274" s="69"/>
      <c r="J274" s="69"/>
      <c r="K274" s="71"/>
      <c r="L274" s="66"/>
      <c r="M274" s="67"/>
      <c r="N274" s="66"/>
      <c r="O274" s="67"/>
      <c r="P274" s="68"/>
      <c r="Q274" s="66"/>
      <c r="R274" s="66"/>
      <c r="S274" s="67"/>
      <c r="T274" s="66"/>
      <c r="U274" s="67"/>
      <c r="V274" s="69"/>
      <c r="W274" s="69"/>
    </row>
    <row r="275" spans="6:23" x14ac:dyDescent="0.25">
      <c r="F275" s="70"/>
      <c r="G275" s="70"/>
      <c r="H275" s="67"/>
      <c r="I275" s="69"/>
      <c r="J275" s="69"/>
      <c r="K275" s="71"/>
      <c r="L275" s="66"/>
      <c r="M275" s="67"/>
      <c r="N275" s="66"/>
      <c r="O275" s="67"/>
      <c r="P275" s="68"/>
      <c r="Q275" s="66"/>
      <c r="R275" s="66"/>
      <c r="S275" s="67"/>
      <c r="T275" s="66"/>
      <c r="U275" s="67"/>
      <c r="V275" s="69"/>
      <c r="W275" s="69"/>
    </row>
    <row r="276" spans="6:23" x14ac:dyDescent="0.25">
      <c r="F276" s="70"/>
      <c r="G276" s="70"/>
      <c r="H276" s="67"/>
      <c r="I276" s="69"/>
      <c r="J276" s="69"/>
      <c r="K276" s="71"/>
      <c r="L276" s="66"/>
      <c r="M276" s="67"/>
      <c r="N276" s="66"/>
      <c r="O276" s="67"/>
      <c r="P276" s="68"/>
      <c r="Q276" s="66"/>
      <c r="R276" s="66"/>
      <c r="S276" s="67"/>
      <c r="T276" s="66"/>
      <c r="U276" s="67"/>
      <c r="V276" s="69"/>
      <c r="W276" s="69"/>
    </row>
    <row r="277" spans="6:23" x14ac:dyDescent="0.25">
      <c r="F277" s="70"/>
      <c r="G277" s="70"/>
      <c r="H277" s="67"/>
      <c r="I277" s="69"/>
      <c r="J277" s="69"/>
      <c r="K277" s="71"/>
      <c r="L277" s="66"/>
      <c r="M277" s="67"/>
      <c r="N277" s="66"/>
      <c r="O277" s="67"/>
      <c r="P277" s="68"/>
      <c r="Q277" s="66"/>
      <c r="R277" s="66"/>
      <c r="S277" s="67"/>
      <c r="T277" s="66"/>
      <c r="U277" s="67"/>
      <c r="V277" s="69"/>
      <c r="W277" s="69"/>
    </row>
    <row r="278" spans="6:23" x14ac:dyDescent="0.25">
      <c r="F278" s="70"/>
      <c r="G278" s="70"/>
      <c r="H278" s="67"/>
      <c r="I278" s="69"/>
      <c r="J278" s="69"/>
      <c r="K278" s="71"/>
      <c r="L278" s="66"/>
      <c r="M278" s="67"/>
      <c r="N278" s="66"/>
      <c r="O278" s="67"/>
      <c r="P278" s="68"/>
      <c r="Q278" s="66"/>
      <c r="R278" s="66"/>
      <c r="S278" s="67"/>
      <c r="T278" s="66"/>
      <c r="U278" s="67"/>
      <c r="V278" s="69"/>
      <c r="W278" s="69"/>
    </row>
    <row r="279" spans="6:23" x14ac:dyDescent="0.25">
      <c r="F279" s="70"/>
      <c r="G279" s="70"/>
      <c r="H279" s="67"/>
      <c r="I279" s="69"/>
      <c r="J279" s="69"/>
      <c r="K279" s="71"/>
      <c r="L279" s="66"/>
      <c r="M279" s="67"/>
      <c r="N279" s="66"/>
      <c r="O279" s="67"/>
      <c r="P279" s="68"/>
      <c r="Q279" s="66"/>
      <c r="R279" s="66"/>
      <c r="S279" s="67"/>
      <c r="T279" s="66"/>
      <c r="U279" s="67"/>
      <c r="V279" s="69"/>
      <c r="W279" s="69"/>
    </row>
    <row r="280" spans="6:23" x14ac:dyDescent="0.25">
      <c r="F280" s="70"/>
      <c r="G280" s="70"/>
      <c r="H280" s="67"/>
      <c r="I280" s="69"/>
      <c r="J280" s="69"/>
      <c r="K280" s="71"/>
      <c r="L280" s="66"/>
      <c r="M280" s="67"/>
      <c r="N280" s="66"/>
      <c r="O280" s="67"/>
      <c r="P280" s="68"/>
      <c r="Q280" s="66"/>
      <c r="R280" s="66"/>
      <c r="S280" s="67"/>
      <c r="T280" s="66"/>
      <c r="U280" s="67"/>
      <c r="V280" s="69"/>
      <c r="W280" s="69"/>
    </row>
    <row r="281" spans="6:23" x14ac:dyDescent="0.25">
      <c r="F281" s="70"/>
      <c r="G281" s="70"/>
      <c r="H281" s="67"/>
      <c r="I281" s="69"/>
      <c r="J281" s="69"/>
      <c r="K281" s="71"/>
      <c r="L281" s="66"/>
      <c r="M281" s="67"/>
      <c r="N281" s="66"/>
      <c r="O281" s="67"/>
      <c r="P281" s="68"/>
      <c r="Q281" s="66"/>
      <c r="R281" s="66"/>
      <c r="S281" s="67"/>
      <c r="T281" s="66"/>
      <c r="U281" s="67"/>
      <c r="V281" s="69"/>
      <c r="W281" s="69"/>
    </row>
    <row r="282" spans="6:23" x14ac:dyDescent="0.25">
      <c r="F282" s="70"/>
      <c r="G282" s="70"/>
      <c r="H282" s="67"/>
      <c r="I282" s="69"/>
      <c r="J282" s="69"/>
      <c r="K282" s="71"/>
      <c r="L282" s="66"/>
      <c r="M282" s="67"/>
      <c r="N282" s="66"/>
      <c r="O282" s="67"/>
      <c r="P282" s="68"/>
      <c r="Q282" s="66"/>
      <c r="R282" s="66"/>
      <c r="S282" s="67"/>
      <c r="T282" s="66"/>
      <c r="U282" s="67"/>
      <c r="V282" s="69"/>
      <c r="W282" s="69"/>
    </row>
    <row r="283" spans="6:23" x14ac:dyDescent="0.25">
      <c r="F283" s="70"/>
      <c r="G283" s="70"/>
      <c r="H283" s="67"/>
      <c r="I283" s="69"/>
      <c r="J283" s="69"/>
      <c r="K283" s="71"/>
      <c r="L283" s="66"/>
      <c r="M283" s="67"/>
      <c r="N283" s="66"/>
      <c r="O283" s="67"/>
      <c r="P283" s="68"/>
      <c r="Q283" s="66"/>
      <c r="R283" s="66"/>
      <c r="S283" s="67"/>
      <c r="T283" s="66"/>
      <c r="U283" s="67"/>
      <c r="V283" s="69"/>
      <c r="W283" s="69"/>
    </row>
    <row r="284" spans="6:23" x14ac:dyDescent="0.25">
      <c r="F284" s="70"/>
      <c r="G284" s="70"/>
      <c r="H284" s="67"/>
      <c r="I284" s="69"/>
      <c r="J284" s="69"/>
      <c r="K284" s="71"/>
      <c r="L284" s="66"/>
      <c r="M284" s="67"/>
      <c r="N284" s="66"/>
      <c r="O284" s="67"/>
      <c r="P284" s="68"/>
      <c r="Q284" s="66"/>
      <c r="R284" s="66"/>
      <c r="S284" s="67"/>
      <c r="T284" s="66"/>
      <c r="U284" s="67"/>
      <c r="V284" s="69"/>
      <c r="W284" s="69"/>
    </row>
    <row r="285" spans="6:23" x14ac:dyDescent="0.25">
      <c r="F285" s="70"/>
      <c r="G285" s="70"/>
      <c r="H285" s="67"/>
      <c r="I285" s="69"/>
      <c r="J285" s="69"/>
      <c r="K285" s="71"/>
      <c r="L285" s="66"/>
      <c r="M285" s="67"/>
      <c r="N285" s="66"/>
      <c r="O285" s="67"/>
      <c r="P285" s="68"/>
      <c r="Q285" s="66"/>
      <c r="R285" s="66"/>
      <c r="S285" s="67"/>
      <c r="T285" s="66"/>
      <c r="U285" s="67"/>
      <c r="V285" s="69"/>
      <c r="W285" s="69"/>
    </row>
    <row r="286" spans="6:23" x14ac:dyDescent="0.25">
      <c r="F286" s="70"/>
      <c r="G286" s="70"/>
      <c r="H286" s="67"/>
      <c r="I286" s="69"/>
      <c r="J286" s="69"/>
      <c r="K286" s="71"/>
      <c r="L286" s="66"/>
      <c r="M286" s="67"/>
      <c r="N286" s="66"/>
      <c r="O286" s="67"/>
      <c r="P286" s="68"/>
      <c r="Q286" s="66"/>
      <c r="R286" s="66"/>
      <c r="S286" s="67"/>
      <c r="T286" s="66"/>
      <c r="U286" s="67"/>
      <c r="V286" s="69"/>
      <c r="W286" s="69"/>
    </row>
    <row r="287" spans="6:23" x14ac:dyDescent="0.25">
      <c r="F287" s="70"/>
      <c r="G287" s="70"/>
      <c r="H287" s="67"/>
      <c r="I287" s="69"/>
      <c r="J287" s="69"/>
      <c r="K287" s="71"/>
      <c r="L287" s="66"/>
      <c r="M287" s="67"/>
      <c r="N287" s="66"/>
      <c r="O287" s="67"/>
      <c r="P287" s="68"/>
      <c r="Q287" s="66"/>
      <c r="R287" s="66"/>
      <c r="S287" s="67"/>
      <c r="T287" s="66"/>
      <c r="U287" s="67"/>
      <c r="V287" s="69"/>
      <c r="W287" s="69"/>
    </row>
    <row r="288" spans="6:23" x14ac:dyDescent="0.25">
      <c r="F288" s="70"/>
      <c r="G288" s="70"/>
      <c r="H288" s="67"/>
      <c r="I288" s="69"/>
      <c r="J288" s="69"/>
      <c r="K288" s="71"/>
      <c r="L288" s="66"/>
      <c r="M288" s="67"/>
      <c r="N288" s="66"/>
      <c r="O288" s="67"/>
      <c r="P288" s="68"/>
      <c r="Q288" s="66"/>
      <c r="R288" s="66"/>
      <c r="S288" s="67"/>
      <c r="T288" s="66"/>
      <c r="U288" s="67"/>
      <c r="V288" s="69"/>
      <c r="W288" s="69"/>
    </row>
    <row r="289" spans="6:23" x14ac:dyDescent="0.25">
      <c r="F289" s="70"/>
      <c r="G289" s="70"/>
      <c r="H289" s="67"/>
      <c r="I289" s="69"/>
      <c r="J289" s="69"/>
      <c r="K289" s="71"/>
      <c r="L289" s="66"/>
      <c r="M289" s="67"/>
      <c r="N289" s="66"/>
      <c r="O289" s="67"/>
      <c r="P289" s="68"/>
      <c r="Q289" s="66"/>
      <c r="R289" s="66"/>
      <c r="S289" s="67"/>
      <c r="T289" s="66"/>
      <c r="U289" s="67"/>
      <c r="V289" s="69"/>
      <c r="W289" s="69"/>
    </row>
    <row r="290" spans="6:23" x14ac:dyDescent="0.25">
      <c r="F290" s="70"/>
      <c r="G290" s="70"/>
      <c r="H290" s="67"/>
      <c r="I290" s="69"/>
      <c r="J290" s="69"/>
      <c r="K290" s="71"/>
      <c r="L290" s="66"/>
      <c r="M290" s="67"/>
      <c r="N290" s="66"/>
      <c r="O290" s="67"/>
      <c r="P290" s="68"/>
      <c r="Q290" s="66"/>
      <c r="R290" s="66"/>
      <c r="S290" s="67"/>
      <c r="T290" s="66"/>
      <c r="U290" s="67"/>
      <c r="V290" s="69"/>
      <c r="W290" s="69"/>
    </row>
    <row r="291" spans="6:23" x14ac:dyDescent="0.25">
      <c r="F291" s="70"/>
      <c r="G291" s="70"/>
      <c r="H291" s="67"/>
      <c r="I291" s="69"/>
      <c r="J291" s="69"/>
      <c r="K291" s="71"/>
      <c r="L291" s="66"/>
      <c r="M291" s="67"/>
      <c r="N291" s="66"/>
      <c r="O291" s="67"/>
      <c r="P291" s="68"/>
      <c r="Q291" s="66"/>
      <c r="R291" s="66"/>
      <c r="S291" s="67"/>
      <c r="T291" s="66"/>
      <c r="U291" s="67"/>
      <c r="V291" s="69"/>
      <c r="W291" s="69"/>
    </row>
    <row r="292" spans="6:23" x14ac:dyDescent="0.25">
      <c r="F292" s="70"/>
      <c r="G292" s="70"/>
      <c r="H292" s="67"/>
      <c r="I292" s="69"/>
      <c r="J292" s="69"/>
      <c r="K292" s="71"/>
      <c r="L292" s="66"/>
      <c r="M292" s="67"/>
      <c r="N292" s="66"/>
      <c r="O292" s="67"/>
      <c r="P292" s="68"/>
      <c r="Q292" s="66"/>
      <c r="R292" s="66"/>
      <c r="S292" s="67"/>
      <c r="T292" s="66"/>
      <c r="U292" s="67"/>
      <c r="V292" s="69"/>
      <c r="W292" s="69"/>
    </row>
    <row r="293" spans="6:23" x14ac:dyDescent="0.25">
      <c r="F293" s="70"/>
      <c r="G293" s="70"/>
      <c r="H293" s="67"/>
      <c r="I293" s="69"/>
      <c r="J293" s="69"/>
      <c r="K293" s="71"/>
      <c r="L293" s="66"/>
      <c r="M293" s="67"/>
      <c r="N293" s="66"/>
      <c r="O293" s="67"/>
      <c r="P293" s="68"/>
      <c r="Q293" s="66"/>
      <c r="R293" s="66"/>
      <c r="S293" s="67"/>
      <c r="T293" s="66"/>
      <c r="U293" s="67"/>
      <c r="V293" s="69"/>
      <c r="W293" s="69"/>
    </row>
    <row r="294" spans="6:23" x14ac:dyDescent="0.25">
      <c r="F294" s="70"/>
      <c r="G294" s="70"/>
      <c r="H294" s="67"/>
      <c r="I294" s="69"/>
      <c r="J294" s="69"/>
      <c r="K294" s="71"/>
      <c r="L294" s="66"/>
      <c r="M294" s="67"/>
      <c r="N294" s="66"/>
      <c r="O294" s="67"/>
      <c r="P294" s="68"/>
      <c r="Q294" s="66"/>
      <c r="R294" s="66"/>
      <c r="S294" s="67"/>
      <c r="T294" s="66"/>
      <c r="U294" s="67"/>
      <c r="V294" s="69"/>
      <c r="W294" s="69"/>
    </row>
    <row r="295" spans="6:23" x14ac:dyDescent="0.25">
      <c r="F295" s="70"/>
      <c r="G295" s="70"/>
      <c r="H295" s="67"/>
      <c r="I295" s="69"/>
      <c r="J295" s="69"/>
      <c r="K295" s="71"/>
      <c r="L295" s="66"/>
      <c r="M295" s="67"/>
      <c r="N295" s="66"/>
      <c r="O295" s="67"/>
      <c r="P295" s="68"/>
      <c r="Q295" s="66"/>
      <c r="R295" s="66"/>
      <c r="S295" s="67"/>
      <c r="T295" s="66"/>
      <c r="U295" s="67"/>
      <c r="V295" s="69"/>
      <c r="W295" s="69"/>
    </row>
    <row r="296" spans="6:23" x14ac:dyDescent="0.25">
      <c r="F296" s="70"/>
      <c r="G296" s="70"/>
      <c r="H296" s="67"/>
      <c r="I296" s="69"/>
      <c r="J296" s="69"/>
      <c r="K296" s="71"/>
      <c r="L296" s="66"/>
      <c r="M296" s="67"/>
      <c r="N296" s="66"/>
      <c r="O296" s="67"/>
      <c r="P296" s="68"/>
      <c r="Q296" s="66"/>
      <c r="R296" s="66"/>
      <c r="S296" s="67"/>
      <c r="T296" s="66"/>
      <c r="U296" s="67"/>
      <c r="V296" s="69"/>
      <c r="W296" s="69"/>
    </row>
    <row r="297" spans="6:23" x14ac:dyDescent="0.25">
      <c r="F297" s="70"/>
      <c r="G297" s="70"/>
      <c r="H297" s="67"/>
      <c r="I297" s="69"/>
      <c r="J297" s="69"/>
      <c r="K297" s="71"/>
      <c r="L297" s="66"/>
      <c r="M297" s="67"/>
      <c r="N297" s="66"/>
      <c r="O297" s="67"/>
      <c r="P297" s="68"/>
      <c r="Q297" s="66"/>
      <c r="R297" s="66"/>
      <c r="S297" s="67"/>
      <c r="T297" s="66"/>
      <c r="U297" s="67"/>
      <c r="V297" s="69"/>
      <c r="W297" s="69"/>
    </row>
    <row r="298" spans="6:23" x14ac:dyDescent="0.25">
      <c r="F298" s="70"/>
      <c r="G298" s="70"/>
      <c r="H298" s="67"/>
      <c r="I298" s="69"/>
      <c r="J298" s="69"/>
      <c r="K298" s="71"/>
      <c r="L298" s="66"/>
      <c r="M298" s="67"/>
      <c r="N298" s="66"/>
      <c r="O298" s="67"/>
      <c r="P298" s="68"/>
      <c r="Q298" s="66"/>
      <c r="R298" s="66"/>
      <c r="S298" s="67"/>
      <c r="T298" s="66"/>
      <c r="U298" s="67"/>
      <c r="V298" s="69"/>
      <c r="W298" s="69"/>
    </row>
    <row r="299" spans="6:23" x14ac:dyDescent="0.25">
      <c r="F299" s="70"/>
      <c r="G299" s="70"/>
      <c r="H299" s="67"/>
      <c r="I299" s="69"/>
      <c r="J299" s="69"/>
      <c r="K299" s="71"/>
      <c r="L299" s="66"/>
      <c r="M299" s="67"/>
      <c r="N299" s="66"/>
      <c r="O299" s="67"/>
      <c r="P299" s="68"/>
      <c r="Q299" s="66"/>
      <c r="R299" s="66"/>
      <c r="S299" s="67"/>
      <c r="T299" s="66"/>
      <c r="U299" s="67"/>
      <c r="V299" s="69"/>
      <c r="W299" s="69"/>
    </row>
    <row r="300" spans="6:23" x14ac:dyDescent="0.25">
      <c r="F300" s="70"/>
      <c r="G300" s="70"/>
      <c r="H300" s="67"/>
      <c r="I300" s="69"/>
      <c r="J300" s="69"/>
      <c r="K300" s="71"/>
      <c r="L300" s="66"/>
      <c r="M300" s="67"/>
      <c r="N300" s="66"/>
      <c r="O300" s="67"/>
      <c r="P300" s="68"/>
      <c r="Q300" s="66"/>
      <c r="R300" s="66"/>
      <c r="S300" s="67"/>
      <c r="T300" s="66"/>
      <c r="U300" s="67"/>
      <c r="V300" s="69"/>
      <c r="W300" s="69"/>
    </row>
    <row r="301" spans="6:23" x14ac:dyDescent="0.25">
      <c r="F301" s="70"/>
      <c r="G301" s="70"/>
      <c r="H301" s="67"/>
      <c r="I301" s="69"/>
      <c r="J301" s="69"/>
      <c r="K301" s="71"/>
      <c r="L301" s="66"/>
      <c r="M301" s="67"/>
      <c r="N301" s="66"/>
      <c r="O301" s="67"/>
      <c r="P301" s="68"/>
      <c r="Q301" s="66"/>
      <c r="R301" s="66"/>
      <c r="S301" s="67"/>
      <c r="T301" s="66"/>
      <c r="U301" s="67"/>
      <c r="V301" s="69"/>
      <c r="W301" s="69"/>
    </row>
    <row r="302" spans="6:23" x14ac:dyDescent="0.25">
      <c r="F302" s="70"/>
      <c r="G302" s="70"/>
      <c r="H302" s="67"/>
      <c r="I302" s="69"/>
      <c r="J302" s="69"/>
      <c r="K302" s="71"/>
      <c r="L302" s="66"/>
      <c r="M302" s="67"/>
      <c r="N302" s="66"/>
      <c r="O302" s="67"/>
      <c r="P302" s="68"/>
      <c r="Q302" s="66"/>
      <c r="R302" s="66"/>
      <c r="S302" s="67"/>
      <c r="T302" s="66"/>
      <c r="U302" s="67"/>
      <c r="V302" s="69"/>
      <c r="W302" s="69"/>
    </row>
    <row r="303" spans="6:23" x14ac:dyDescent="0.25">
      <c r="F303" s="70"/>
      <c r="G303" s="70"/>
      <c r="H303" s="67"/>
      <c r="I303" s="69"/>
      <c r="J303" s="69"/>
      <c r="K303" s="71"/>
      <c r="L303" s="66"/>
      <c r="M303" s="67"/>
      <c r="N303" s="66"/>
      <c r="O303" s="67"/>
      <c r="P303" s="68"/>
      <c r="Q303" s="66"/>
      <c r="R303" s="66"/>
      <c r="S303" s="67"/>
      <c r="T303" s="66"/>
      <c r="U303" s="67"/>
      <c r="V303" s="69"/>
      <c r="W303" s="69"/>
    </row>
    <row r="304" spans="6:23" x14ac:dyDescent="0.25">
      <c r="F304" s="70"/>
      <c r="G304" s="70"/>
      <c r="H304" s="67"/>
      <c r="I304" s="69"/>
      <c r="J304" s="69"/>
      <c r="K304" s="71"/>
      <c r="L304" s="66"/>
      <c r="M304" s="67"/>
      <c r="N304" s="66"/>
      <c r="O304" s="67"/>
      <c r="P304" s="68"/>
      <c r="Q304" s="66"/>
      <c r="R304" s="66"/>
      <c r="S304" s="67"/>
      <c r="T304" s="66"/>
      <c r="U304" s="67"/>
      <c r="V304" s="69"/>
      <c r="W304" s="69"/>
    </row>
    <row r="305" spans="6:23" x14ac:dyDescent="0.25">
      <c r="F305" s="70"/>
      <c r="G305" s="70"/>
      <c r="H305" s="67"/>
      <c r="I305" s="69"/>
      <c r="J305" s="69"/>
      <c r="K305" s="71"/>
      <c r="L305" s="66"/>
      <c r="M305" s="67"/>
      <c r="N305" s="66"/>
      <c r="O305" s="67"/>
      <c r="P305" s="68"/>
      <c r="Q305" s="66"/>
      <c r="R305" s="66"/>
      <c r="S305" s="67"/>
      <c r="T305" s="66"/>
      <c r="U305" s="67"/>
      <c r="V305" s="69"/>
      <c r="W305" s="69"/>
    </row>
    <row r="306" spans="6:23" x14ac:dyDescent="0.25">
      <c r="F306" s="70"/>
      <c r="G306" s="70"/>
      <c r="H306" s="67"/>
      <c r="I306" s="69"/>
      <c r="J306" s="69"/>
      <c r="K306" s="71"/>
      <c r="L306" s="66"/>
      <c r="M306" s="67"/>
      <c r="N306" s="66"/>
      <c r="O306" s="67"/>
      <c r="P306" s="68"/>
      <c r="Q306" s="66"/>
      <c r="R306" s="66"/>
      <c r="S306" s="67"/>
      <c r="T306" s="66"/>
      <c r="U306" s="67"/>
      <c r="V306" s="69"/>
      <c r="W306" s="69"/>
    </row>
    <row r="307" spans="6:23" x14ac:dyDescent="0.25">
      <c r="F307" s="70"/>
      <c r="G307" s="70"/>
      <c r="H307" s="67"/>
      <c r="I307" s="69"/>
      <c r="J307" s="69"/>
      <c r="K307" s="71"/>
      <c r="L307" s="66"/>
      <c r="M307" s="67"/>
      <c r="N307" s="66"/>
      <c r="O307" s="67"/>
      <c r="P307" s="68"/>
      <c r="Q307" s="66"/>
      <c r="R307" s="66"/>
      <c r="S307" s="67"/>
      <c r="T307" s="66"/>
      <c r="U307" s="67"/>
      <c r="V307" s="69"/>
      <c r="W307" s="69"/>
    </row>
    <row r="308" spans="6:23" x14ac:dyDescent="0.25">
      <c r="F308" s="70"/>
      <c r="G308" s="70"/>
      <c r="H308" s="67"/>
      <c r="I308" s="69"/>
      <c r="J308" s="69"/>
      <c r="K308" s="71"/>
      <c r="L308" s="66"/>
      <c r="M308" s="67"/>
      <c r="N308" s="66"/>
      <c r="O308" s="67"/>
      <c r="P308" s="68"/>
      <c r="Q308" s="66"/>
      <c r="R308" s="66"/>
      <c r="S308" s="67"/>
      <c r="T308" s="66"/>
      <c r="U308" s="67"/>
      <c r="V308" s="69"/>
      <c r="W308" s="69"/>
    </row>
    <row r="309" spans="6:23" x14ac:dyDescent="0.25">
      <c r="F309" s="70"/>
      <c r="G309" s="70"/>
      <c r="H309" s="67"/>
      <c r="I309" s="69"/>
      <c r="J309" s="69"/>
      <c r="K309" s="71"/>
      <c r="L309" s="66"/>
      <c r="M309" s="67"/>
      <c r="N309" s="66"/>
      <c r="O309" s="67"/>
      <c r="P309" s="68"/>
      <c r="Q309" s="66"/>
      <c r="R309" s="66"/>
      <c r="S309" s="67"/>
      <c r="T309" s="66"/>
      <c r="U309" s="67"/>
      <c r="V309" s="69"/>
      <c r="W309" s="69"/>
    </row>
    <row r="310" spans="6:23" x14ac:dyDescent="0.25">
      <c r="F310" s="70"/>
      <c r="G310" s="70"/>
      <c r="H310" s="67"/>
      <c r="I310" s="69"/>
      <c r="J310" s="69"/>
      <c r="K310" s="71"/>
      <c r="L310" s="66"/>
      <c r="M310" s="67"/>
      <c r="N310" s="66"/>
      <c r="O310" s="67"/>
      <c r="P310" s="68"/>
      <c r="Q310" s="66"/>
      <c r="R310" s="66"/>
      <c r="S310" s="67"/>
      <c r="T310" s="66"/>
      <c r="U310" s="67"/>
      <c r="V310" s="69"/>
      <c r="W310" s="69"/>
    </row>
    <row r="311" spans="6:23" x14ac:dyDescent="0.25">
      <c r="F311" s="70"/>
      <c r="G311" s="70"/>
      <c r="H311" s="67"/>
      <c r="I311" s="69"/>
      <c r="J311" s="69"/>
      <c r="K311" s="71"/>
      <c r="L311" s="66"/>
      <c r="M311" s="67"/>
      <c r="N311" s="66"/>
      <c r="O311" s="67"/>
      <c r="P311" s="68"/>
      <c r="Q311" s="66"/>
      <c r="R311" s="66"/>
      <c r="S311" s="67"/>
      <c r="T311" s="66"/>
      <c r="U311" s="67"/>
      <c r="V311" s="69"/>
      <c r="W311" s="69"/>
    </row>
    <row r="312" spans="6:23" x14ac:dyDescent="0.25">
      <c r="F312" s="70"/>
      <c r="G312" s="70"/>
      <c r="H312" s="67"/>
      <c r="I312" s="69"/>
      <c r="J312" s="69"/>
      <c r="K312" s="71"/>
      <c r="L312" s="66"/>
      <c r="M312" s="67"/>
      <c r="N312" s="66"/>
      <c r="O312" s="67"/>
      <c r="P312" s="68"/>
      <c r="Q312" s="66"/>
      <c r="R312" s="66"/>
      <c r="S312" s="67"/>
      <c r="T312" s="66"/>
      <c r="U312" s="67"/>
      <c r="V312" s="69"/>
      <c r="W312" s="69"/>
    </row>
    <row r="313" spans="6:23" x14ac:dyDescent="0.25">
      <c r="F313" s="70"/>
      <c r="G313" s="70"/>
      <c r="H313" s="67"/>
      <c r="I313" s="69"/>
      <c r="J313" s="69"/>
      <c r="K313" s="71"/>
      <c r="L313" s="66"/>
      <c r="M313" s="67"/>
      <c r="N313" s="66"/>
      <c r="O313" s="67"/>
      <c r="P313" s="68"/>
      <c r="Q313" s="66"/>
      <c r="R313" s="66"/>
      <c r="S313" s="67"/>
      <c r="T313" s="66"/>
      <c r="U313" s="67"/>
      <c r="V313" s="69"/>
      <c r="W313" s="69"/>
    </row>
    <row r="314" spans="6:23" x14ac:dyDescent="0.25">
      <c r="F314" s="70"/>
      <c r="G314" s="70"/>
      <c r="H314" s="67"/>
      <c r="I314" s="69"/>
      <c r="J314" s="69"/>
      <c r="K314" s="71"/>
      <c r="L314" s="66"/>
      <c r="M314" s="67"/>
      <c r="N314" s="66"/>
      <c r="O314" s="67"/>
      <c r="P314" s="68"/>
      <c r="Q314" s="66"/>
      <c r="R314" s="66"/>
      <c r="S314" s="67"/>
      <c r="T314" s="66"/>
      <c r="U314" s="67"/>
      <c r="V314" s="69"/>
      <c r="W314" s="69"/>
    </row>
    <row r="315" spans="6:23" x14ac:dyDescent="0.25">
      <c r="F315" s="70"/>
      <c r="G315" s="70"/>
      <c r="H315" s="67"/>
      <c r="I315" s="69"/>
      <c r="J315" s="69"/>
      <c r="K315" s="71"/>
      <c r="L315" s="66"/>
      <c r="M315" s="67"/>
      <c r="N315" s="66"/>
      <c r="O315" s="67"/>
      <c r="P315" s="68"/>
      <c r="Q315" s="66"/>
      <c r="R315" s="66"/>
      <c r="S315" s="67"/>
      <c r="T315" s="66"/>
      <c r="U315" s="67"/>
      <c r="V315" s="69"/>
      <c r="W315" s="69"/>
    </row>
    <row r="316" spans="6:23" x14ac:dyDescent="0.25">
      <c r="F316" s="70"/>
      <c r="G316" s="70"/>
      <c r="H316" s="67"/>
      <c r="I316" s="69"/>
      <c r="J316" s="69"/>
      <c r="K316" s="71"/>
      <c r="L316" s="66"/>
      <c r="M316" s="67"/>
      <c r="N316" s="66"/>
      <c r="O316" s="67"/>
      <c r="P316" s="68"/>
      <c r="Q316" s="66"/>
      <c r="R316" s="66"/>
      <c r="S316" s="67"/>
      <c r="T316" s="66"/>
      <c r="U316" s="67"/>
      <c r="V316" s="69"/>
      <c r="W316" s="69"/>
    </row>
    <row r="317" spans="6:23" x14ac:dyDescent="0.25">
      <c r="F317" s="70"/>
      <c r="G317" s="70"/>
      <c r="H317" s="67"/>
      <c r="I317" s="69"/>
      <c r="J317" s="69"/>
      <c r="K317" s="71"/>
      <c r="L317" s="66"/>
      <c r="M317" s="67"/>
      <c r="N317" s="66"/>
      <c r="O317" s="67"/>
      <c r="P317" s="68"/>
      <c r="Q317" s="66"/>
      <c r="R317" s="66"/>
      <c r="S317" s="67"/>
      <c r="T317" s="66"/>
      <c r="U317" s="67"/>
      <c r="V317" s="69"/>
      <c r="W317" s="69"/>
    </row>
    <row r="318" spans="6:23" x14ac:dyDescent="0.25">
      <c r="F318" s="70"/>
      <c r="G318" s="70"/>
      <c r="H318" s="67"/>
      <c r="I318" s="69"/>
      <c r="J318" s="69"/>
      <c r="K318" s="71"/>
      <c r="L318" s="66"/>
      <c r="M318" s="67"/>
      <c r="N318" s="66"/>
      <c r="O318" s="67"/>
      <c r="P318" s="68"/>
      <c r="Q318" s="66"/>
      <c r="R318" s="66"/>
      <c r="S318" s="67"/>
      <c r="T318" s="66"/>
      <c r="U318" s="67"/>
      <c r="V318" s="69"/>
      <c r="W318" s="69"/>
    </row>
    <row r="319" spans="6:23" x14ac:dyDescent="0.25">
      <c r="F319" s="70"/>
      <c r="G319" s="70"/>
      <c r="H319" s="67"/>
      <c r="I319" s="69"/>
      <c r="J319" s="69"/>
      <c r="K319" s="71"/>
      <c r="L319" s="66"/>
      <c r="M319" s="67"/>
      <c r="N319" s="66"/>
      <c r="O319" s="67"/>
      <c r="P319" s="68"/>
      <c r="Q319" s="66"/>
      <c r="R319" s="66"/>
      <c r="S319" s="67"/>
      <c r="T319" s="66"/>
      <c r="U319" s="67"/>
      <c r="V319" s="69"/>
      <c r="W319" s="69"/>
    </row>
    <row r="320" spans="6:23" x14ac:dyDescent="0.25">
      <c r="F320" s="70"/>
      <c r="G320" s="70"/>
      <c r="H320" s="67"/>
      <c r="I320" s="69"/>
      <c r="J320" s="69"/>
      <c r="K320" s="71"/>
      <c r="L320" s="66"/>
      <c r="M320" s="67"/>
      <c r="N320" s="66"/>
      <c r="O320" s="67"/>
      <c r="P320" s="68"/>
      <c r="Q320" s="66"/>
      <c r="R320" s="66"/>
      <c r="S320" s="67"/>
      <c r="T320" s="66"/>
      <c r="U320" s="67"/>
      <c r="V320" s="69"/>
      <c r="W320" s="69"/>
    </row>
    <row r="321" spans="6:23" x14ac:dyDescent="0.25">
      <c r="F321" s="70"/>
      <c r="G321" s="70"/>
      <c r="H321" s="67"/>
      <c r="I321" s="69"/>
      <c r="J321" s="69"/>
      <c r="K321" s="71"/>
      <c r="L321" s="66"/>
      <c r="M321" s="67"/>
      <c r="N321" s="66"/>
      <c r="O321" s="67"/>
      <c r="P321" s="68"/>
      <c r="Q321" s="66"/>
      <c r="R321" s="66"/>
      <c r="S321" s="67"/>
      <c r="T321" s="66"/>
      <c r="U321" s="67"/>
      <c r="V321" s="69"/>
      <c r="W321" s="69"/>
    </row>
    <row r="322" spans="6:23" x14ac:dyDescent="0.25">
      <c r="F322" s="70"/>
      <c r="G322" s="70"/>
      <c r="H322" s="67"/>
      <c r="I322" s="69"/>
      <c r="J322" s="69"/>
      <c r="K322" s="71"/>
      <c r="L322" s="66"/>
      <c r="M322" s="67"/>
      <c r="N322" s="66"/>
      <c r="O322" s="67"/>
      <c r="P322" s="68"/>
      <c r="Q322" s="66"/>
      <c r="R322" s="66"/>
      <c r="S322" s="67"/>
      <c r="T322" s="66"/>
      <c r="U322" s="67"/>
      <c r="V322" s="69"/>
      <c r="W322" s="69"/>
    </row>
    <row r="323" spans="6:23" x14ac:dyDescent="0.25">
      <c r="F323" s="70"/>
      <c r="G323" s="70"/>
      <c r="H323" s="67"/>
      <c r="I323" s="69"/>
      <c r="J323" s="69"/>
      <c r="K323" s="71"/>
      <c r="L323" s="66"/>
      <c r="M323" s="67"/>
      <c r="N323" s="66"/>
      <c r="O323" s="67"/>
      <c r="P323" s="68"/>
      <c r="Q323" s="66"/>
      <c r="R323" s="66"/>
      <c r="S323" s="67"/>
      <c r="T323" s="66"/>
      <c r="U323" s="67"/>
      <c r="V323" s="69"/>
      <c r="W323" s="69"/>
    </row>
    <row r="324" spans="6:23" x14ac:dyDescent="0.25">
      <c r="F324" s="70"/>
      <c r="G324" s="70"/>
      <c r="H324" s="67"/>
      <c r="I324" s="69"/>
      <c r="J324" s="69"/>
      <c r="K324" s="71"/>
      <c r="L324" s="66"/>
      <c r="M324" s="67"/>
      <c r="N324" s="66"/>
      <c r="O324" s="67"/>
      <c r="P324" s="68"/>
      <c r="Q324" s="66"/>
      <c r="R324" s="66"/>
      <c r="S324" s="67"/>
      <c r="T324" s="66"/>
      <c r="U324" s="67"/>
      <c r="V324" s="69"/>
      <c r="W324" s="69"/>
    </row>
    <row r="325" spans="6:23" x14ac:dyDescent="0.25">
      <c r="F325" s="70"/>
      <c r="G325" s="70"/>
      <c r="H325" s="67"/>
      <c r="I325" s="69"/>
      <c r="J325" s="69"/>
      <c r="K325" s="71"/>
      <c r="L325" s="66"/>
      <c r="M325" s="67"/>
      <c r="N325" s="66"/>
      <c r="O325" s="67"/>
      <c r="P325" s="68"/>
      <c r="Q325" s="66"/>
      <c r="R325" s="66"/>
      <c r="S325" s="67"/>
      <c r="T325" s="66"/>
      <c r="U325" s="67"/>
      <c r="V325" s="69"/>
      <c r="W325" s="69"/>
    </row>
    <row r="326" spans="6:23" x14ac:dyDescent="0.25">
      <c r="F326" s="70"/>
      <c r="G326" s="70"/>
      <c r="H326" s="67"/>
      <c r="I326" s="69"/>
      <c r="J326" s="69"/>
      <c r="K326" s="71"/>
      <c r="L326" s="66"/>
      <c r="M326" s="67"/>
      <c r="N326" s="66"/>
      <c r="O326" s="67"/>
      <c r="P326" s="68"/>
      <c r="Q326" s="66"/>
      <c r="R326" s="66"/>
      <c r="S326" s="67"/>
      <c r="T326" s="66"/>
      <c r="U326" s="67"/>
      <c r="V326" s="69"/>
      <c r="W326" s="69"/>
    </row>
    <row r="327" spans="6:23" x14ac:dyDescent="0.25">
      <c r="F327" s="70"/>
      <c r="G327" s="70"/>
      <c r="H327" s="67"/>
      <c r="I327" s="69"/>
      <c r="J327" s="69"/>
      <c r="K327" s="71"/>
      <c r="L327" s="66"/>
      <c r="M327" s="67"/>
      <c r="N327" s="66"/>
      <c r="O327" s="67"/>
      <c r="P327" s="68"/>
      <c r="Q327" s="66"/>
      <c r="R327" s="66"/>
      <c r="S327" s="67"/>
      <c r="T327" s="66"/>
      <c r="U327" s="67"/>
      <c r="V327" s="69"/>
      <c r="W327" s="69"/>
    </row>
    <row r="328" spans="6:23" x14ac:dyDescent="0.25">
      <c r="F328" s="70"/>
      <c r="G328" s="70"/>
      <c r="H328" s="67"/>
      <c r="I328" s="69"/>
      <c r="J328" s="69"/>
      <c r="K328" s="71"/>
      <c r="L328" s="66"/>
      <c r="M328" s="67"/>
      <c r="N328" s="66"/>
      <c r="O328" s="67"/>
      <c r="P328" s="68"/>
      <c r="Q328" s="66"/>
      <c r="R328" s="66"/>
      <c r="S328" s="67"/>
      <c r="T328" s="66"/>
      <c r="U328" s="67"/>
      <c r="V328" s="69"/>
      <c r="W328" s="69"/>
    </row>
    <row r="329" spans="6:23" x14ac:dyDescent="0.25">
      <c r="F329" s="70"/>
      <c r="G329" s="70"/>
      <c r="H329" s="67"/>
      <c r="I329" s="69"/>
      <c r="J329" s="69"/>
      <c r="K329" s="71"/>
      <c r="L329" s="66"/>
      <c r="M329" s="67"/>
      <c r="N329" s="66"/>
      <c r="O329" s="67"/>
      <c r="P329" s="68"/>
      <c r="Q329" s="66"/>
      <c r="R329" s="66"/>
      <c r="S329" s="67"/>
      <c r="T329" s="66"/>
      <c r="U329" s="67"/>
      <c r="V329" s="69"/>
      <c r="W329" s="69"/>
    </row>
    <row r="330" spans="6:23" x14ac:dyDescent="0.25">
      <c r="F330" s="70"/>
      <c r="G330" s="70"/>
      <c r="H330" s="67"/>
      <c r="I330" s="69"/>
      <c r="J330" s="69"/>
      <c r="K330" s="71"/>
      <c r="L330" s="66"/>
      <c r="M330" s="67"/>
      <c r="N330" s="66"/>
      <c r="O330" s="67"/>
      <c r="P330" s="68"/>
      <c r="Q330" s="66"/>
      <c r="R330" s="66"/>
      <c r="S330" s="67"/>
      <c r="T330" s="66"/>
      <c r="U330" s="67"/>
      <c r="V330" s="69"/>
      <c r="W330" s="69"/>
    </row>
    <row r="331" spans="6:23" x14ac:dyDescent="0.25">
      <c r="F331" s="70"/>
      <c r="G331" s="70"/>
      <c r="H331" s="67"/>
      <c r="I331" s="69"/>
      <c r="J331" s="69"/>
      <c r="K331" s="71"/>
      <c r="L331" s="66"/>
      <c r="M331" s="67"/>
      <c r="N331" s="66"/>
      <c r="O331" s="67"/>
      <c r="P331" s="68"/>
      <c r="Q331" s="66"/>
      <c r="R331" s="66"/>
      <c r="S331" s="67"/>
      <c r="T331" s="66"/>
      <c r="U331" s="67"/>
      <c r="V331" s="69"/>
      <c r="W331" s="69"/>
    </row>
    <row r="332" spans="6:23" x14ac:dyDescent="0.25">
      <c r="F332" s="70"/>
      <c r="G332" s="70"/>
      <c r="H332" s="67"/>
      <c r="I332" s="69"/>
      <c r="J332" s="69"/>
      <c r="K332" s="71"/>
      <c r="L332" s="66"/>
      <c r="M332" s="67"/>
      <c r="N332" s="66"/>
      <c r="O332" s="67"/>
      <c r="P332" s="68"/>
      <c r="Q332" s="66"/>
      <c r="R332" s="66"/>
      <c r="S332" s="67"/>
      <c r="T332" s="66"/>
      <c r="U332" s="67"/>
      <c r="V332" s="69"/>
      <c r="W332" s="69"/>
    </row>
    <row r="333" spans="6:23" x14ac:dyDescent="0.25">
      <c r="F333" s="70"/>
      <c r="G333" s="70"/>
      <c r="H333" s="67"/>
      <c r="I333" s="69"/>
      <c r="J333" s="69"/>
      <c r="K333" s="71"/>
      <c r="L333" s="66"/>
      <c r="M333" s="67"/>
      <c r="N333" s="66"/>
      <c r="O333" s="67"/>
      <c r="P333" s="68"/>
      <c r="Q333" s="66"/>
      <c r="R333" s="66"/>
      <c r="S333" s="67"/>
      <c r="T333" s="66"/>
      <c r="U333" s="67"/>
      <c r="V333" s="69"/>
      <c r="W333" s="69"/>
    </row>
    <row r="334" spans="6:23" x14ac:dyDescent="0.25">
      <c r="F334" s="70"/>
      <c r="G334" s="70"/>
      <c r="H334" s="67"/>
      <c r="I334" s="69"/>
      <c r="J334" s="69"/>
      <c r="K334" s="71"/>
      <c r="L334" s="66"/>
      <c r="M334" s="67"/>
      <c r="N334" s="66"/>
      <c r="O334" s="67"/>
      <c r="P334" s="68"/>
      <c r="Q334" s="66"/>
      <c r="R334" s="66"/>
      <c r="S334" s="67"/>
      <c r="T334" s="66"/>
      <c r="U334" s="67"/>
      <c r="V334" s="69"/>
      <c r="W334" s="69"/>
    </row>
    <row r="335" spans="6:23" x14ac:dyDescent="0.25">
      <c r="F335" s="70"/>
      <c r="G335" s="70"/>
      <c r="H335" s="67"/>
      <c r="I335" s="69"/>
      <c r="J335" s="69"/>
      <c r="K335" s="71"/>
      <c r="L335" s="66"/>
      <c r="M335" s="67"/>
      <c r="N335" s="66"/>
      <c r="O335" s="67"/>
      <c r="P335" s="68"/>
      <c r="Q335" s="66"/>
      <c r="R335" s="66"/>
      <c r="S335" s="67"/>
      <c r="T335" s="66"/>
      <c r="U335" s="67"/>
      <c r="V335" s="69"/>
      <c r="W335" s="69"/>
    </row>
    <row r="336" spans="6:23" x14ac:dyDescent="0.25">
      <c r="F336" s="70"/>
      <c r="G336" s="70"/>
      <c r="H336" s="67"/>
      <c r="I336" s="69"/>
      <c r="J336" s="69"/>
      <c r="K336" s="71"/>
      <c r="L336" s="66"/>
      <c r="M336" s="67"/>
      <c r="N336" s="66"/>
      <c r="O336" s="67"/>
      <c r="P336" s="68"/>
      <c r="Q336" s="66"/>
      <c r="R336" s="66"/>
      <c r="S336" s="67"/>
      <c r="T336" s="66"/>
      <c r="U336" s="67"/>
      <c r="V336" s="69"/>
      <c r="W336" s="69"/>
    </row>
    <row r="337" spans="6:23" x14ac:dyDescent="0.25">
      <c r="F337" s="70"/>
      <c r="G337" s="70"/>
      <c r="H337" s="67"/>
      <c r="I337" s="69"/>
      <c r="J337" s="69"/>
      <c r="K337" s="71"/>
      <c r="L337" s="66"/>
      <c r="M337" s="67"/>
      <c r="N337" s="66"/>
      <c r="O337" s="67"/>
      <c r="P337" s="68"/>
      <c r="Q337" s="66"/>
      <c r="R337" s="66"/>
      <c r="S337" s="67"/>
      <c r="T337" s="66"/>
      <c r="U337" s="67"/>
      <c r="V337" s="69"/>
      <c r="W337" s="69"/>
    </row>
    <row r="338" spans="6:23" x14ac:dyDescent="0.25">
      <c r="F338" s="70"/>
      <c r="G338" s="70"/>
      <c r="H338" s="67"/>
      <c r="I338" s="69"/>
      <c r="J338" s="69"/>
      <c r="K338" s="71"/>
      <c r="L338" s="66"/>
      <c r="M338" s="67"/>
      <c r="N338" s="66"/>
      <c r="O338" s="67"/>
      <c r="P338" s="68"/>
      <c r="Q338" s="66"/>
      <c r="R338" s="66"/>
      <c r="S338" s="67"/>
      <c r="T338" s="66"/>
      <c r="U338" s="67"/>
      <c r="V338" s="69"/>
      <c r="W338" s="69"/>
    </row>
    <row r="339" spans="6:23" x14ac:dyDescent="0.25">
      <c r="F339" s="70"/>
      <c r="G339" s="70"/>
      <c r="H339" s="67"/>
      <c r="I339" s="69"/>
      <c r="J339" s="69"/>
      <c r="K339" s="71"/>
      <c r="L339" s="66"/>
      <c r="M339" s="67"/>
      <c r="N339" s="66"/>
      <c r="O339" s="67"/>
      <c r="P339" s="68"/>
      <c r="Q339" s="66"/>
      <c r="R339" s="66"/>
      <c r="S339" s="67"/>
      <c r="T339" s="66"/>
      <c r="U339" s="67"/>
      <c r="V339" s="69"/>
      <c r="W339" s="69"/>
    </row>
    <row r="340" spans="6:23" x14ac:dyDescent="0.25">
      <c r="F340" s="70"/>
      <c r="G340" s="70"/>
      <c r="H340" s="67"/>
      <c r="I340" s="69"/>
      <c r="J340" s="69"/>
      <c r="K340" s="71"/>
      <c r="L340" s="66"/>
      <c r="M340" s="67"/>
      <c r="N340" s="66"/>
      <c r="O340" s="67"/>
      <c r="P340" s="68"/>
      <c r="Q340" s="66"/>
      <c r="R340" s="66"/>
      <c r="S340" s="67"/>
      <c r="T340" s="66"/>
      <c r="U340" s="67"/>
      <c r="V340" s="69"/>
      <c r="W340" s="69"/>
    </row>
    <row r="341" spans="6:23" x14ac:dyDescent="0.25">
      <c r="F341" s="70"/>
      <c r="G341" s="70"/>
      <c r="H341" s="67"/>
      <c r="I341" s="69"/>
      <c r="J341" s="69"/>
      <c r="K341" s="71"/>
      <c r="L341" s="66"/>
      <c r="M341" s="67"/>
      <c r="N341" s="66"/>
      <c r="O341" s="67"/>
      <c r="P341" s="68"/>
      <c r="Q341" s="66"/>
      <c r="R341" s="66"/>
      <c r="S341" s="67"/>
      <c r="T341" s="66"/>
      <c r="U341" s="67"/>
      <c r="V341" s="69"/>
      <c r="W341" s="69"/>
    </row>
    <row r="342" spans="6:23" x14ac:dyDescent="0.25">
      <c r="F342" s="70"/>
      <c r="G342" s="70"/>
      <c r="H342" s="67"/>
      <c r="I342" s="69"/>
      <c r="J342" s="69"/>
      <c r="K342" s="71"/>
      <c r="L342" s="66"/>
      <c r="M342" s="67"/>
      <c r="N342" s="66"/>
      <c r="O342" s="67"/>
      <c r="P342" s="68"/>
      <c r="Q342" s="66"/>
      <c r="R342" s="66"/>
      <c r="S342" s="67"/>
      <c r="T342" s="66"/>
      <c r="U342" s="67"/>
      <c r="V342" s="69"/>
      <c r="W342" s="69"/>
    </row>
    <row r="343" spans="6:23" x14ac:dyDescent="0.25">
      <c r="F343" s="70"/>
      <c r="G343" s="70"/>
      <c r="H343" s="67"/>
      <c r="I343" s="69"/>
      <c r="J343" s="69"/>
      <c r="K343" s="71"/>
      <c r="L343" s="66"/>
      <c r="M343" s="67"/>
      <c r="N343" s="66"/>
      <c r="O343" s="67"/>
      <c r="P343" s="68"/>
      <c r="Q343" s="66"/>
      <c r="R343" s="66"/>
      <c r="S343" s="67"/>
      <c r="T343" s="66"/>
      <c r="U343" s="67"/>
      <c r="V343" s="69"/>
      <c r="W343" s="69"/>
    </row>
    <row r="344" spans="6:23" x14ac:dyDescent="0.25">
      <c r="F344" s="70"/>
      <c r="G344" s="70"/>
      <c r="H344" s="67"/>
      <c r="I344" s="69"/>
      <c r="J344" s="69"/>
      <c r="K344" s="71"/>
      <c r="L344" s="66"/>
      <c r="M344" s="67"/>
      <c r="N344" s="66"/>
      <c r="O344" s="67"/>
      <c r="P344" s="68"/>
      <c r="Q344" s="66"/>
      <c r="R344" s="66"/>
      <c r="S344" s="67"/>
      <c r="T344" s="66"/>
      <c r="U344" s="67"/>
      <c r="V344" s="69"/>
      <c r="W344" s="69"/>
    </row>
    <row r="345" spans="6:23" x14ac:dyDescent="0.25">
      <c r="F345" s="70"/>
      <c r="G345" s="70"/>
      <c r="H345" s="67"/>
      <c r="I345" s="69"/>
      <c r="J345" s="69"/>
      <c r="K345" s="71"/>
      <c r="L345" s="66"/>
      <c r="M345" s="67"/>
      <c r="N345" s="66"/>
      <c r="O345" s="67"/>
      <c r="P345" s="68"/>
      <c r="Q345" s="66"/>
      <c r="R345" s="66"/>
      <c r="S345" s="67"/>
      <c r="T345" s="66"/>
      <c r="U345" s="67"/>
      <c r="V345" s="69"/>
      <c r="W345" s="69"/>
    </row>
    <row r="346" spans="6:23" x14ac:dyDescent="0.25">
      <c r="F346" s="70"/>
      <c r="G346" s="70"/>
      <c r="H346" s="67"/>
      <c r="I346" s="69"/>
      <c r="J346" s="69"/>
      <c r="K346" s="71"/>
      <c r="L346" s="66"/>
      <c r="M346" s="67"/>
      <c r="N346" s="66"/>
      <c r="O346" s="67"/>
      <c r="P346" s="68"/>
      <c r="Q346" s="66"/>
      <c r="R346" s="66"/>
      <c r="S346" s="67"/>
      <c r="T346" s="66"/>
      <c r="U346" s="67"/>
      <c r="V346" s="69"/>
      <c r="W346" s="69"/>
    </row>
    <row r="347" spans="6:23" x14ac:dyDescent="0.25">
      <c r="F347" s="70"/>
      <c r="G347" s="70"/>
      <c r="H347" s="67"/>
      <c r="I347" s="69"/>
      <c r="J347" s="69"/>
      <c r="K347" s="71"/>
      <c r="L347" s="66"/>
      <c r="M347" s="67"/>
      <c r="N347" s="66"/>
      <c r="O347" s="67"/>
      <c r="P347" s="68"/>
      <c r="Q347" s="66"/>
      <c r="R347" s="66"/>
      <c r="S347" s="67"/>
      <c r="T347" s="66"/>
      <c r="U347" s="67"/>
      <c r="V347" s="69"/>
      <c r="W347" s="69"/>
    </row>
    <row r="348" spans="6:23" x14ac:dyDescent="0.25">
      <c r="F348" s="70"/>
      <c r="G348" s="70"/>
      <c r="H348" s="67"/>
      <c r="I348" s="69"/>
      <c r="J348" s="69"/>
      <c r="K348" s="71"/>
      <c r="L348" s="66"/>
      <c r="M348" s="67"/>
      <c r="N348" s="66"/>
      <c r="O348" s="67"/>
      <c r="P348" s="68"/>
      <c r="Q348" s="66"/>
      <c r="R348" s="66"/>
      <c r="S348" s="67"/>
      <c r="T348" s="66"/>
      <c r="U348" s="67"/>
      <c r="V348" s="69"/>
      <c r="W348" s="69"/>
    </row>
    <row r="349" spans="6:23" x14ac:dyDescent="0.25">
      <c r="F349" s="70"/>
      <c r="G349" s="70"/>
      <c r="H349" s="67"/>
      <c r="I349" s="69"/>
      <c r="J349" s="69"/>
      <c r="K349" s="71"/>
      <c r="L349" s="66"/>
      <c r="M349" s="67"/>
      <c r="N349" s="66"/>
      <c r="O349" s="67"/>
      <c r="P349" s="68"/>
      <c r="Q349" s="66"/>
      <c r="R349" s="66"/>
      <c r="S349" s="67"/>
      <c r="T349" s="66"/>
      <c r="U349" s="67"/>
      <c r="V349" s="69"/>
      <c r="W349" s="69"/>
    </row>
    <row r="350" spans="6:23" x14ac:dyDescent="0.25">
      <c r="F350" s="70"/>
      <c r="G350" s="70"/>
      <c r="H350" s="67"/>
      <c r="I350" s="69"/>
      <c r="J350" s="69"/>
      <c r="K350" s="71"/>
      <c r="L350" s="66"/>
      <c r="M350" s="67"/>
      <c r="N350" s="66"/>
      <c r="O350" s="67"/>
      <c r="P350" s="68"/>
      <c r="Q350" s="66"/>
      <c r="R350" s="66"/>
      <c r="S350" s="67"/>
      <c r="T350" s="66"/>
      <c r="U350" s="67"/>
      <c r="V350" s="69"/>
      <c r="W350" s="69"/>
    </row>
    <row r="351" spans="6:23" x14ac:dyDescent="0.25">
      <c r="F351" s="70"/>
      <c r="G351" s="70"/>
      <c r="H351" s="67"/>
      <c r="I351" s="69"/>
      <c r="J351" s="69"/>
      <c r="K351" s="71"/>
      <c r="L351" s="66"/>
      <c r="M351" s="67"/>
      <c r="N351" s="66"/>
      <c r="O351" s="67"/>
      <c r="P351" s="68"/>
      <c r="Q351" s="66"/>
      <c r="R351" s="66"/>
      <c r="S351" s="67"/>
      <c r="T351" s="66"/>
      <c r="U351" s="67"/>
      <c r="V351" s="69"/>
      <c r="W351" s="69"/>
    </row>
    <row r="352" spans="6:23" x14ac:dyDescent="0.25">
      <c r="F352" s="70"/>
      <c r="G352" s="70"/>
      <c r="H352" s="67"/>
      <c r="I352" s="69"/>
      <c r="J352" s="69"/>
      <c r="K352" s="71"/>
      <c r="L352" s="66"/>
      <c r="M352" s="67"/>
      <c r="N352" s="66"/>
      <c r="O352" s="67"/>
      <c r="P352" s="68"/>
      <c r="Q352" s="66"/>
      <c r="R352" s="66"/>
      <c r="S352" s="67"/>
      <c r="T352" s="66"/>
      <c r="U352" s="67"/>
      <c r="V352" s="69"/>
      <c r="W352" s="69"/>
    </row>
    <row r="353" spans="6:23" x14ac:dyDescent="0.25">
      <c r="F353" s="70"/>
      <c r="G353" s="70"/>
      <c r="H353" s="67"/>
      <c r="I353" s="69"/>
      <c r="J353" s="69"/>
      <c r="K353" s="71"/>
      <c r="L353" s="66"/>
      <c r="M353" s="67"/>
      <c r="N353" s="66"/>
      <c r="O353" s="67"/>
      <c r="P353" s="68"/>
      <c r="Q353" s="66"/>
      <c r="R353" s="66"/>
      <c r="S353" s="67"/>
      <c r="T353" s="66"/>
      <c r="U353" s="67"/>
      <c r="V353" s="69"/>
      <c r="W353" s="69"/>
    </row>
    <row r="354" spans="6:23" x14ac:dyDescent="0.25">
      <c r="F354" s="70"/>
      <c r="G354" s="70"/>
      <c r="H354" s="67"/>
      <c r="I354" s="69"/>
      <c r="J354" s="69"/>
      <c r="K354" s="71"/>
      <c r="L354" s="66"/>
      <c r="M354" s="67"/>
      <c r="N354" s="66"/>
      <c r="O354" s="67"/>
      <c r="P354" s="68"/>
      <c r="Q354" s="66"/>
      <c r="R354" s="66"/>
      <c r="S354" s="67"/>
      <c r="T354" s="66"/>
      <c r="U354" s="67"/>
      <c r="V354" s="69"/>
      <c r="W354" s="69"/>
    </row>
    <row r="355" spans="6:23" x14ac:dyDescent="0.25">
      <c r="F355" s="70"/>
      <c r="G355" s="70"/>
      <c r="H355" s="67"/>
      <c r="I355" s="69"/>
      <c r="J355" s="69"/>
      <c r="K355" s="71"/>
      <c r="L355" s="66"/>
      <c r="M355" s="67"/>
      <c r="N355" s="66"/>
      <c r="O355" s="67"/>
      <c r="P355" s="68"/>
      <c r="Q355" s="66"/>
      <c r="R355" s="66"/>
      <c r="S355" s="67"/>
      <c r="T355" s="66"/>
      <c r="U355" s="67"/>
      <c r="V355" s="69"/>
      <c r="W355" s="69"/>
    </row>
    <row r="356" spans="6:23" x14ac:dyDescent="0.25">
      <c r="F356" s="70"/>
      <c r="G356" s="70"/>
      <c r="H356" s="67"/>
      <c r="I356" s="69"/>
      <c r="J356" s="69"/>
      <c r="K356" s="71"/>
      <c r="L356" s="66"/>
      <c r="M356" s="67"/>
      <c r="N356" s="66"/>
      <c r="O356" s="67"/>
      <c r="P356" s="68"/>
      <c r="Q356" s="66"/>
      <c r="R356" s="66"/>
      <c r="S356" s="67"/>
      <c r="T356" s="66"/>
      <c r="U356" s="67"/>
      <c r="V356" s="69"/>
      <c r="W356" s="69"/>
    </row>
    <row r="357" spans="6:23" x14ac:dyDescent="0.25">
      <c r="F357" s="70"/>
      <c r="G357" s="70"/>
      <c r="H357" s="67"/>
      <c r="I357" s="69"/>
      <c r="J357" s="69"/>
      <c r="K357" s="71"/>
      <c r="L357" s="66"/>
      <c r="M357" s="67"/>
      <c r="N357" s="66"/>
      <c r="O357" s="67"/>
      <c r="P357" s="68"/>
      <c r="Q357" s="66"/>
      <c r="R357" s="66"/>
      <c r="S357" s="67"/>
      <c r="T357" s="66"/>
      <c r="U357" s="67"/>
      <c r="V357" s="69"/>
      <c r="W357" s="69"/>
    </row>
    <row r="358" spans="6:23" x14ac:dyDescent="0.25">
      <c r="F358" s="70"/>
      <c r="G358" s="70"/>
      <c r="H358" s="67"/>
      <c r="I358" s="69"/>
      <c r="J358" s="69"/>
      <c r="K358" s="71"/>
      <c r="L358" s="66"/>
      <c r="M358" s="67"/>
      <c r="N358" s="66"/>
      <c r="O358" s="67"/>
      <c r="P358" s="68"/>
      <c r="Q358" s="66"/>
      <c r="R358" s="66"/>
      <c r="S358" s="67"/>
      <c r="T358" s="66"/>
      <c r="U358" s="67"/>
      <c r="V358" s="69"/>
      <c r="W358" s="69"/>
    </row>
    <row r="359" spans="6:23" x14ac:dyDescent="0.25">
      <c r="F359" s="70"/>
      <c r="G359" s="70"/>
      <c r="H359" s="67"/>
      <c r="I359" s="69"/>
      <c r="J359" s="69"/>
      <c r="K359" s="71"/>
      <c r="L359" s="66"/>
      <c r="M359" s="67"/>
      <c r="N359" s="66"/>
      <c r="O359" s="67"/>
      <c r="P359" s="68"/>
      <c r="Q359" s="66"/>
      <c r="R359" s="66"/>
      <c r="S359" s="67"/>
      <c r="T359" s="66"/>
      <c r="U359" s="67"/>
      <c r="V359" s="69"/>
      <c r="W359" s="69"/>
    </row>
    <row r="360" spans="6:23" x14ac:dyDescent="0.25">
      <c r="F360" s="70"/>
      <c r="G360" s="70"/>
      <c r="H360" s="67"/>
      <c r="I360" s="69"/>
      <c r="J360" s="69"/>
      <c r="K360" s="71"/>
      <c r="L360" s="66"/>
      <c r="M360" s="67"/>
      <c r="N360" s="66"/>
      <c r="O360" s="67"/>
      <c r="P360" s="68"/>
      <c r="Q360" s="66"/>
      <c r="R360" s="66"/>
      <c r="S360" s="67"/>
      <c r="T360" s="66"/>
      <c r="U360" s="67"/>
      <c r="V360" s="69"/>
      <c r="W360" s="69"/>
    </row>
    <row r="361" spans="6:23" x14ac:dyDescent="0.25">
      <c r="F361" s="70"/>
      <c r="G361" s="70"/>
      <c r="H361" s="67"/>
      <c r="I361" s="69"/>
      <c r="J361" s="69"/>
      <c r="K361" s="71"/>
      <c r="L361" s="66"/>
      <c r="M361" s="67"/>
      <c r="N361" s="66"/>
      <c r="O361" s="67"/>
      <c r="P361" s="68"/>
      <c r="Q361" s="66"/>
      <c r="R361" s="66"/>
      <c r="S361" s="67"/>
      <c r="T361" s="66"/>
      <c r="U361" s="67"/>
      <c r="V361" s="69"/>
      <c r="W361" s="69"/>
    </row>
    <row r="362" spans="6:23" x14ac:dyDescent="0.25">
      <c r="F362" s="70"/>
      <c r="G362" s="70"/>
      <c r="H362" s="67"/>
      <c r="I362" s="69"/>
      <c r="J362" s="69"/>
      <c r="K362" s="71"/>
      <c r="L362" s="66"/>
      <c r="M362" s="67"/>
      <c r="N362" s="66"/>
      <c r="O362" s="67"/>
      <c r="P362" s="68"/>
      <c r="Q362" s="66"/>
      <c r="R362" s="66"/>
      <c r="S362" s="67"/>
      <c r="T362" s="66"/>
      <c r="U362" s="67"/>
      <c r="V362" s="69"/>
      <c r="W362" s="69"/>
    </row>
    <row r="363" spans="6:23" x14ac:dyDescent="0.25">
      <c r="F363" s="70"/>
      <c r="G363" s="70"/>
      <c r="H363" s="67"/>
      <c r="I363" s="69"/>
      <c r="J363" s="69"/>
      <c r="K363" s="71"/>
      <c r="L363" s="66"/>
      <c r="M363" s="67"/>
      <c r="N363" s="66"/>
      <c r="O363" s="67"/>
      <c r="P363" s="68"/>
      <c r="Q363" s="66"/>
      <c r="R363" s="66"/>
      <c r="S363" s="67"/>
      <c r="T363" s="66"/>
      <c r="U363" s="67"/>
      <c r="V363" s="69"/>
      <c r="W363" s="69"/>
    </row>
    <row r="364" spans="6:23" x14ac:dyDescent="0.25">
      <c r="F364" s="70"/>
      <c r="G364" s="70"/>
      <c r="H364" s="67"/>
      <c r="I364" s="69"/>
      <c r="J364" s="69"/>
      <c r="K364" s="71"/>
      <c r="L364" s="66"/>
      <c r="M364" s="67"/>
      <c r="N364" s="66"/>
      <c r="O364" s="67"/>
      <c r="P364" s="68"/>
      <c r="Q364" s="66"/>
      <c r="R364" s="66"/>
      <c r="S364" s="67"/>
      <c r="T364" s="66"/>
      <c r="U364" s="67"/>
      <c r="V364" s="69"/>
      <c r="W364" s="69"/>
    </row>
    <row r="365" spans="6:23" x14ac:dyDescent="0.25">
      <c r="F365" s="70"/>
      <c r="G365" s="70"/>
      <c r="H365" s="67"/>
      <c r="I365" s="69"/>
      <c r="J365" s="69"/>
      <c r="K365" s="71"/>
      <c r="L365" s="66"/>
      <c r="M365" s="67"/>
      <c r="N365" s="66"/>
      <c r="O365" s="67"/>
      <c r="P365" s="68"/>
      <c r="Q365" s="66"/>
      <c r="R365" s="66"/>
      <c r="S365" s="67"/>
      <c r="T365" s="66"/>
      <c r="U365" s="67"/>
      <c r="V365" s="69"/>
      <c r="W365" s="69"/>
    </row>
    <row r="366" spans="6:23" x14ac:dyDescent="0.25">
      <c r="F366" s="70"/>
      <c r="G366" s="70"/>
      <c r="H366" s="67"/>
      <c r="I366" s="69"/>
      <c r="J366" s="69"/>
      <c r="K366" s="71"/>
      <c r="L366" s="66"/>
      <c r="M366" s="67"/>
      <c r="N366" s="66"/>
      <c r="O366" s="67"/>
      <c r="P366" s="68"/>
      <c r="Q366" s="66"/>
      <c r="R366" s="66"/>
      <c r="S366" s="67"/>
      <c r="T366" s="66"/>
      <c r="U366" s="67"/>
      <c r="V366" s="69"/>
      <c r="W366" s="69"/>
    </row>
    <row r="367" spans="6:23" x14ac:dyDescent="0.25">
      <c r="F367" s="70"/>
      <c r="G367" s="70"/>
      <c r="H367" s="67"/>
      <c r="I367" s="69"/>
      <c r="J367" s="69"/>
      <c r="K367" s="71"/>
      <c r="L367" s="66"/>
      <c r="M367" s="67"/>
      <c r="N367" s="66"/>
      <c r="O367" s="67"/>
      <c r="P367" s="68"/>
      <c r="Q367" s="66"/>
      <c r="R367" s="66"/>
      <c r="S367" s="67"/>
      <c r="T367" s="66"/>
      <c r="U367" s="67"/>
      <c r="V367" s="69"/>
      <c r="W367" s="69"/>
    </row>
    <row r="368" spans="6:23" x14ac:dyDescent="0.25">
      <c r="F368" s="70"/>
      <c r="G368" s="70"/>
      <c r="H368" s="67"/>
      <c r="I368" s="69"/>
      <c r="J368" s="69"/>
      <c r="K368" s="71"/>
      <c r="L368" s="66"/>
      <c r="M368" s="67"/>
      <c r="N368" s="66"/>
      <c r="O368" s="67"/>
      <c r="P368" s="68"/>
      <c r="Q368" s="66"/>
      <c r="R368" s="66"/>
      <c r="S368" s="67"/>
      <c r="T368" s="66"/>
      <c r="U368" s="67"/>
      <c r="V368" s="69"/>
      <c r="W368" s="69"/>
    </row>
    <row r="369" spans="6:23" x14ac:dyDescent="0.25">
      <c r="F369" s="70"/>
      <c r="G369" s="70"/>
      <c r="H369" s="67"/>
      <c r="I369" s="69"/>
      <c r="J369" s="69"/>
      <c r="K369" s="71"/>
      <c r="L369" s="66"/>
      <c r="M369" s="67"/>
      <c r="N369" s="66"/>
      <c r="O369" s="67"/>
      <c r="P369" s="68"/>
      <c r="Q369" s="66"/>
      <c r="R369" s="66"/>
      <c r="S369" s="67"/>
      <c r="T369" s="66"/>
      <c r="U369" s="67"/>
      <c r="V369" s="69"/>
      <c r="W369" s="69"/>
    </row>
    <row r="370" spans="6:23" x14ac:dyDescent="0.25">
      <c r="F370" s="70"/>
      <c r="G370" s="70"/>
      <c r="H370" s="67"/>
      <c r="I370" s="69"/>
      <c r="J370" s="69"/>
      <c r="K370" s="71"/>
      <c r="L370" s="66"/>
      <c r="M370" s="67"/>
      <c r="N370" s="66"/>
      <c r="O370" s="67"/>
      <c r="P370" s="68"/>
      <c r="Q370" s="66"/>
      <c r="R370" s="66"/>
      <c r="S370" s="67"/>
      <c r="T370" s="66"/>
      <c r="U370" s="67"/>
      <c r="V370" s="69"/>
      <c r="W370" s="69"/>
    </row>
    <row r="371" spans="6:23" x14ac:dyDescent="0.25">
      <c r="F371" s="70"/>
      <c r="G371" s="70"/>
      <c r="H371" s="67"/>
      <c r="I371" s="69"/>
      <c r="J371" s="69"/>
      <c r="K371" s="71"/>
      <c r="L371" s="66"/>
      <c r="M371" s="67"/>
      <c r="N371" s="66"/>
      <c r="O371" s="67"/>
      <c r="P371" s="68"/>
      <c r="Q371" s="66"/>
      <c r="R371" s="66"/>
      <c r="S371" s="67"/>
      <c r="T371" s="66"/>
      <c r="U371" s="67"/>
      <c r="V371" s="69"/>
      <c r="W371" s="69"/>
    </row>
    <row r="372" spans="6:23" x14ac:dyDescent="0.25">
      <c r="F372" s="70"/>
      <c r="G372" s="70"/>
      <c r="H372" s="67"/>
      <c r="I372" s="69"/>
      <c r="J372" s="69"/>
      <c r="K372" s="71"/>
      <c r="L372" s="66"/>
      <c r="M372" s="67"/>
      <c r="N372" s="66"/>
      <c r="O372" s="67"/>
      <c r="P372" s="68"/>
      <c r="Q372" s="66"/>
      <c r="R372" s="66"/>
      <c r="S372" s="67"/>
      <c r="T372" s="66"/>
      <c r="U372" s="67"/>
      <c r="V372" s="69"/>
      <c r="W372" s="69"/>
    </row>
    <row r="373" spans="6:23" x14ac:dyDescent="0.25">
      <c r="F373" s="70"/>
      <c r="G373" s="70"/>
      <c r="H373" s="67"/>
      <c r="I373" s="69"/>
      <c r="J373" s="69"/>
      <c r="K373" s="71"/>
      <c r="L373" s="66"/>
      <c r="M373" s="67"/>
      <c r="N373" s="66"/>
      <c r="O373" s="67"/>
      <c r="P373" s="68"/>
      <c r="Q373" s="66"/>
      <c r="R373" s="66"/>
      <c r="S373" s="67"/>
      <c r="T373" s="66"/>
      <c r="U373" s="67"/>
      <c r="V373" s="69"/>
      <c r="W373" s="69"/>
    </row>
    <row r="374" spans="6:23" x14ac:dyDescent="0.25">
      <c r="F374" s="70"/>
      <c r="G374" s="70"/>
      <c r="H374" s="67"/>
      <c r="I374" s="69"/>
      <c r="J374" s="69"/>
      <c r="K374" s="71"/>
      <c r="L374" s="66"/>
      <c r="M374" s="67"/>
      <c r="N374" s="66"/>
      <c r="O374" s="67"/>
      <c r="P374" s="68"/>
      <c r="Q374" s="66"/>
      <c r="R374" s="66"/>
      <c r="S374" s="67"/>
      <c r="T374" s="66"/>
      <c r="U374" s="67"/>
      <c r="V374" s="69"/>
      <c r="W374" s="69"/>
    </row>
    <row r="375" spans="6:23" x14ac:dyDescent="0.25">
      <c r="F375" s="70"/>
      <c r="G375" s="70"/>
      <c r="H375" s="67"/>
      <c r="I375" s="69"/>
      <c r="J375" s="69"/>
      <c r="K375" s="71"/>
      <c r="L375" s="66"/>
      <c r="M375" s="67"/>
      <c r="N375" s="66"/>
      <c r="O375" s="67"/>
      <c r="P375" s="68"/>
      <c r="Q375" s="66"/>
      <c r="R375" s="66"/>
      <c r="S375" s="67"/>
      <c r="T375" s="66"/>
      <c r="U375" s="67"/>
      <c r="V375" s="69"/>
      <c r="W375" s="69"/>
    </row>
    <row r="376" spans="6:23" x14ac:dyDescent="0.25">
      <c r="F376" s="70"/>
      <c r="G376" s="70"/>
      <c r="H376" s="67"/>
      <c r="I376" s="69"/>
      <c r="J376" s="69"/>
      <c r="K376" s="71"/>
      <c r="L376" s="66"/>
      <c r="M376" s="67"/>
      <c r="N376" s="66"/>
      <c r="O376" s="67"/>
      <c r="P376" s="68"/>
      <c r="Q376" s="66"/>
      <c r="R376" s="66"/>
      <c r="S376" s="67"/>
      <c r="T376" s="66"/>
      <c r="U376" s="67"/>
      <c r="V376" s="69"/>
      <c r="W376" s="69"/>
    </row>
    <row r="377" spans="6:23" x14ac:dyDescent="0.25">
      <c r="F377" s="70"/>
      <c r="G377" s="70"/>
      <c r="H377" s="67"/>
      <c r="I377" s="69"/>
      <c r="J377" s="69"/>
      <c r="K377" s="71"/>
      <c r="L377" s="66"/>
      <c r="M377" s="67"/>
      <c r="N377" s="66"/>
      <c r="O377" s="67"/>
      <c r="P377" s="68"/>
      <c r="Q377" s="66"/>
      <c r="R377" s="66"/>
      <c r="S377" s="67"/>
      <c r="T377" s="66"/>
      <c r="U377" s="67"/>
      <c r="V377" s="69"/>
      <c r="W377" s="69"/>
    </row>
    <row r="378" spans="6:23" x14ac:dyDescent="0.25">
      <c r="F378" s="70"/>
      <c r="G378" s="70"/>
      <c r="H378" s="67"/>
      <c r="I378" s="69"/>
      <c r="J378" s="69"/>
      <c r="K378" s="71"/>
      <c r="L378" s="66"/>
      <c r="M378" s="67"/>
      <c r="N378" s="66"/>
      <c r="O378" s="67"/>
      <c r="P378" s="68"/>
      <c r="Q378" s="66"/>
      <c r="R378" s="66"/>
      <c r="S378" s="67"/>
      <c r="T378" s="66"/>
      <c r="U378" s="67"/>
      <c r="V378" s="69"/>
      <c r="W378" s="69"/>
    </row>
    <row r="379" spans="6:23" x14ac:dyDescent="0.25">
      <c r="F379" s="33"/>
      <c r="G379" s="33"/>
    </row>
    <row r="380" spans="6:23" x14ac:dyDescent="0.25">
      <c r="F380" s="33"/>
      <c r="G380" s="33"/>
    </row>
    <row r="381" spans="6:23" x14ac:dyDescent="0.25">
      <c r="F381" s="33"/>
      <c r="G381" s="33"/>
    </row>
    <row r="382" spans="6:23" x14ac:dyDescent="0.25">
      <c r="F382" s="33"/>
      <c r="G382" s="33"/>
    </row>
    <row r="383" spans="6:23" x14ac:dyDescent="0.25">
      <c r="F383" s="33"/>
      <c r="G383" s="33"/>
    </row>
    <row r="384" spans="6:23" x14ac:dyDescent="0.25">
      <c r="F384" s="33"/>
      <c r="G384" s="33"/>
    </row>
    <row r="385" spans="6:7" x14ac:dyDescent="0.25">
      <c r="F385" s="33"/>
      <c r="G385" s="33"/>
    </row>
    <row r="386" spans="6:7" x14ac:dyDescent="0.25">
      <c r="F386" s="33"/>
      <c r="G386" s="33"/>
    </row>
    <row r="387" spans="6:7" x14ac:dyDescent="0.25">
      <c r="F387" s="33"/>
      <c r="G387" s="33"/>
    </row>
    <row r="388" spans="6:7" x14ac:dyDescent="0.25">
      <c r="F388" s="33"/>
      <c r="G388" s="33"/>
    </row>
    <row r="389" spans="6:7" x14ac:dyDescent="0.25">
      <c r="F389" s="33"/>
      <c r="G389" s="33"/>
    </row>
    <row r="390" spans="6:7" x14ac:dyDescent="0.25">
      <c r="F390" s="33"/>
      <c r="G390" s="33"/>
    </row>
    <row r="391" spans="6:7" x14ac:dyDescent="0.25">
      <c r="F391" s="33"/>
      <c r="G391" s="33"/>
    </row>
    <row r="392" spans="6:7" x14ac:dyDescent="0.25">
      <c r="F392" s="33"/>
      <c r="G392" s="33"/>
    </row>
    <row r="393" spans="6:7" x14ac:dyDescent="0.25">
      <c r="F393" s="33"/>
      <c r="G393" s="33"/>
    </row>
    <row r="394" spans="6:7" x14ac:dyDescent="0.25">
      <c r="F394" s="33"/>
      <c r="G394" s="33"/>
    </row>
    <row r="395" spans="6:7" x14ac:dyDescent="0.25">
      <c r="F395" s="33"/>
      <c r="G395" s="33"/>
    </row>
    <row r="396" spans="6:7" x14ac:dyDescent="0.25">
      <c r="F396" s="33"/>
      <c r="G396" s="33"/>
    </row>
    <row r="397" spans="6:7" x14ac:dyDescent="0.25">
      <c r="F397" s="33"/>
      <c r="G397" s="33"/>
    </row>
    <row r="398" spans="6:7" x14ac:dyDescent="0.25">
      <c r="F398" s="33"/>
      <c r="G398" s="33"/>
    </row>
    <row r="399" spans="6:7" x14ac:dyDescent="0.25">
      <c r="F399" s="33"/>
      <c r="G399" s="33"/>
    </row>
    <row r="400" spans="6:7" x14ac:dyDescent="0.25">
      <c r="F400" s="33"/>
      <c r="G400" s="33"/>
    </row>
    <row r="401" spans="6:7" x14ac:dyDescent="0.25">
      <c r="F401" s="33"/>
      <c r="G401" s="33"/>
    </row>
    <row r="402" spans="6:7" x14ac:dyDescent="0.25">
      <c r="F402" s="33"/>
      <c r="G402" s="33"/>
    </row>
    <row r="403" spans="6:7" x14ac:dyDescent="0.25">
      <c r="F403" s="33"/>
      <c r="G403" s="33"/>
    </row>
    <row r="404" spans="6:7" x14ac:dyDescent="0.25">
      <c r="F404" s="33"/>
      <c r="G404" s="33"/>
    </row>
    <row r="405" spans="6:7" x14ac:dyDescent="0.25">
      <c r="F405" s="33"/>
      <c r="G405" s="33"/>
    </row>
    <row r="406" spans="6:7" x14ac:dyDescent="0.25">
      <c r="F406" s="33"/>
      <c r="G406" s="33"/>
    </row>
    <row r="407" spans="6:7" x14ac:dyDescent="0.25">
      <c r="F407" s="33"/>
      <c r="G407" s="33"/>
    </row>
    <row r="408" spans="6:7" x14ac:dyDescent="0.25">
      <c r="F408" s="33"/>
      <c r="G408" s="33"/>
    </row>
    <row r="409" spans="6:7" x14ac:dyDescent="0.25">
      <c r="F409" s="33"/>
      <c r="G409" s="33"/>
    </row>
    <row r="410" spans="6:7" x14ac:dyDescent="0.25">
      <c r="F410" s="33"/>
      <c r="G410" s="33"/>
    </row>
    <row r="411" spans="6:7" x14ac:dyDescent="0.25">
      <c r="F411" s="33"/>
      <c r="G411" s="33"/>
    </row>
    <row r="412" spans="6:7" x14ac:dyDescent="0.25">
      <c r="F412" s="33"/>
      <c r="G412" s="33"/>
    </row>
    <row r="413" spans="6:7" x14ac:dyDescent="0.25">
      <c r="F413" s="33"/>
      <c r="G413" s="33"/>
    </row>
    <row r="414" spans="6:7" x14ac:dyDescent="0.25">
      <c r="F414" s="33"/>
      <c r="G414" s="33"/>
    </row>
    <row r="415" spans="6:7" x14ac:dyDescent="0.25">
      <c r="F415" s="33"/>
      <c r="G415" s="33"/>
    </row>
    <row r="416" spans="6:7" x14ac:dyDescent="0.25">
      <c r="F416" s="33"/>
      <c r="G416" s="33"/>
    </row>
    <row r="417" spans="6:7" x14ac:dyDescent="0.25">
      <c r="F417" s="33"/>
      <c r="G417" s="33"/>
    </row>
    <row r="418" spans="6:7" x14ac:dyDescent="0.25">
      <c r="F418" s="33"/>
      <c r="G418" s="33"/>
    </row>
    <row r="419" spans="6:7" x14ac:dyDescent="0.25">
      <c r="F419" s="33"/>
      <c r="G419" s="33"/>
    </row>
    <row r="420" spans="6:7" x14ac:dyDescent="0.25">
      <c r="F420" s="33"/>
      <c r="G420" s="33"/>
    </row>
    <row r="421" spans="6:7" x14ac:dyDescent="0.25">
      <c r="F421" s="33"/>
      <c r="G421" s="33"/>
    </row>
    <row r="422" spans="6:7" x14ac:dyDescent="0.25">
      <c r="F422" s="33"/>
      <c r="G422" s="33"/>
    </row>
    <row r="423" spans="6:7" x14ac:dyDescent="0.25">
      <c r="F423" s="33"/>
      <c r="G423" s="33"/>
    </row>
    <row r="424" spans="6:7" x14ac:dyDescent="0.25">
      <c r="F424" s="33"/>
      <c r="G424" s="33"/>
    </row>
    <row r="425" spans="6:7" x14ac:dyDescent="0.25">
      <c r="F425" s="33"/>
      <c r="G425" s="33"/>
    </row>
    <row r="426" spans="6:7" x14ac:dyDescent="0.25">
      <c r="F426" s="33"/>
      <c r="G426" s="33"/>
    </row>
    <row r="427" spans="6:7" x14ac:dyDescent="0.25">
      <c r="F427" s="33"/>
      <c r="G427" s="33"/>
    </row>
    <row r="428" spans="6:7" x14ac:dyDescent="0.25">
      <c r="F428" s="33"/>
      <c r="G428" s="33"/>
    </row>
    <row r="429" spans="6:7" x14ac:dyDescent="0.25">
      <c r="F429" s="33"/>
      <c r="G429" s="33"/>
    </row>
    <row r="430" spans="6:7" x14ac:dyDescent="0.25">
      <c r="F430" s="33"/>
      <c r="G430" s="33"/>
    </row>
    <row r="431" spans="6:7" x14ac:dyDescent="0.25">
      <c r="F431" s="33"/>
      <c r="G431" s="33"/>
    </row>
    <row r="432" spans="6:7" x14ac:dyDescent="0.25">
      <c r="F432" s="33"/>
      <c r="G432" s="33"/>
    </row>
    <row r="433" spans="6:7" x14ac:dyDescent="0.25">
      <c r="F433" s="33"/>
      <c r="G433" s="33"/>
    </row>
    <row r="434" spans="6:7" x14ac:dyDescent="0.25">
      <c r="F434" s="33"/>
      <c r="G434" s="33"/>
    </row>
    <row r="435" spans="6:7" x14ac:dyDescent="0.25">
      <c r="F435" s="33"/>
      <c r="G435" s="33"/>
    </row>
    <row r="436" spans="6:7" x14ac:dyDescent="0.25">
      <c r="F436" s="33"/>
      <c r="G436" s="33"/>
    </row>
    <row r="437" spans="6:7" x14ac:dyDescent="0.25">
      <c r="F437" s="33"/>
      <c r="G437" s="33"/>
    </row>
    <row r="438" spans="6:7" x14ac:dyDescent="0.25">
      <c r="F438" s="33"/>
      <c r="G438" s="33"/>
    </row>
    <row r="439" spans="6:7" x14ac:dyDescent="0.25">
      <c r="F439" s="33"/>
      <c r="G439" s="33"/>
    </row>
    <row r="440" spans="6:7" x14ac:dyDescent="0.25">
      <c r="F440" s="33"/>
      <c r="G440" s="33"/>
    </row>
    <row r="441" spans="6:7" x14ac:dyDescent="0.25">
      <c r="F441" s="33"/>
      <c r="G441" s="33"/>
    </row>
    <row r="442" spans="6:7" x14ac:dyDescent="0.25">
      <c r="F442" s="33"/>
      <c r="G442" s="33"/>
    </row>
    <row r="443" spans="6:7" x14ac:dyDescent="0.25">
      <c r="F443" s="33"/>
      <c r="G443" s="33"/>
    </row>
    <row r="444" spans="6:7" x14ac:dyDescent="0.25">
      <c r="F444" s="33"/>
      <c r="G444" s="33"/>
    </row>
    <row r="445" spans="6:7" x14ac:dyDescent="0.25">
      <c r="F445" s="33"/>
      <c r="G445" s="33"/>
    </row>
    <row r="446" spans="6:7" x14ac:dyDescent="0.25">
      <c r="F446" s="33"/>
      <c r="G446" s="33"/>
    </row>
    <row r="447" spans="6:7" x14ac:dyDescent="0.25">
      <c r="F447" s="33"/>
      <c r="G447" s="33"/>
    </row>
    <row r="448" spans="6:7" x14ac:dyDescent="0.25">
      <c r="F448" s="33"/>
      <c r="G448" s="33"/>
    </row>
    <row r="449" spans="6:7" x14ac:dyDescent="0.25">
      <c r="F449" s="33"/>
      <c r="G449" s="33"/>
    </row>
    <row r="450" spans="6:7" x14ac:dyDescent="0.25">
      <c r="F450" s="33"/>
      <c r="G450" s="33"/>
    </row>
    <row r="451" spans="6:7" x14ac:dyDescent="0.25">
      <c r="F451" s="33"/>
      <c r="G451" s="33"/>
    </row>
    <row r="452" spans="6:7" x14ac:dyDescent="0.25">
      <c r="F452" s="33"/>
      <c r="G452" s="33"/>
    </row>
    <row r="453" spans="6:7" x14ac:dyDescent="0.25">
      <c r="F453" s="33"/>
      <c r="G453" s="33"/>
    </row>
    <row r="454" spans="6:7" x14ac:dyDescent="0.25">
      <c r="F454" s="33"/>
      <c r="G454" s="33"/>
    </row>
    <row r="455" spans="6:7" x14ac:dyDescent="0.25">
      <c r="F455" s="33"/>
      <c r="G455" s="33"/>
    </row>
    <row r="456" spans="6:7" x14ac:dyDescent="0.25">
      <c r="F456" s="33"/>
      <c r="G456" s="33"/>
    </row>
    <row r="457" spans="6:7" x14ac:dyDescent="0.25">
      <c r="F457" s="33"/>
      <c r="G457" s="33"/>
    </row>
    <row r="458" spans="6:7" x14ac:dyDescent="0.25">
      <c r="F458" s="33"/>
      <c r="G458" s="33"/>
    </row>
    <row r="459" spans="6:7" x14ac:dyDescent="0.25">
      <c r="F459" s="33"/>
      <c r="G459" s="33"/>
    </row>
    <row r="460" spans="6:7" x14ac:dyDescent="0.25">
      <c r="F460" s="33"/>
      <c r="G460" s="33"/>
    </row>
    <row r="461" spans="6:7" x14ac:dyDescent="0.25">
      <c r="F461" s="33"/>
      <c r="G461" s="33"/>
    </row>
    <row r="462" spans="6:7" x14ac:dyDescent="0.25">
      <c r="F462" s="33"/>
      <c r="G462" s="33"/>
    </row>
    <row r="463" spans="6:7" x14ac:dyDescent="0.25">
      <c r="F463" s="33"/>
      <c r="G463" s="33"/>
    </row>
    <row r="464" spans="6:7" x14ac:dyDescent="0.25">
      <c r="F464" s="33"/>
      <c r="G464" s="33"/>
    </row>
    <row r="465" spans="6:7" x14ac:dyDescent="0.25">
      <c r="F465" s="33"/>
      <c r="G465" s="33"/>
    </row>
    <row r="466" spans="6:7" x14ac:dyDescent="0.25">
      <c r="F466" s="33"/>
      <c r="G466" s="33"/>
    </row>
    <row r="467" spans="6:7" x14ac:dyDescent="0.25">
      <c r="F467" s="33"/>
      <c r="G467" s="33"/>
    </row>
    <row r="468" spans="6:7" x14ac:dyDescent="0.25">
      <c r="F468" s="33"/>
      <c r="G468" s="33"/>
    </row>
    <row r="469" spans="6:7" x14ac:dyDescent="0.25">
      <c r="F469" s="33"/>
      <c r="G469" s="33"/>
    </row>
    <row r="470" spans="6:7" x14ac:dyDescent="0.25">
      <c r="F470" s="33"/>
      <c r="G470" s="33"/>
    </row>
    <row r="471" spans="6:7" x14ac:dyDescent="0.25">
      <c r="F471" s="33"/>
      <c r="G471" s="33"/>
    </row>
    <row r="472" spans="6:7" x14ac:dyDescent="0.25">
      <c r="F472" s="33"/>
      <c r="G472" s="33"/>
    </row>
    <row r="473" spans="6:7" x14ac:dyDescent="0.25">
      <c r="F473" s="33"/>
      <c r="G473" s="33"/>
    </row>
    <row r="474" spans="6:7" x14ac:dyDescent="0.25">
      <c r="F474" s="33"/>
      <c r="G474" s="33"/>
    </row>
    <row r="475" spans="6:7" x14ac:dyDescent="0.25">
      <c r="F475" s="33"/>
      <c r="G475" s="33"/>
    </row>
    <row r="476" spans="6:7" x14ac:dyDescent="0.25">
      <c r="F476" s="33"/>
      <c r="G476" s="33"/>
    </row>
    <row r="477" spans="6:7" x14ac:dyDescent="0.25">
      <c r="F477" s="33"/>
      <c r="G477" s="33"/>
    </row>
    <row r="478" spans="6:7" x14ac:dyDescent="0.25">
      <c r="F478" s="33"/>
      <c r="G478" s="33"/>
    </row>
    <row r="479" spans="6:7" x14ac:dyDescent="0.25">
      <c r="F479" s="33"/>
      <c r="G479" s="33"/>
    </row>
    <row r="480" spans="6:7" x14ac:dyDescent="0.25">
      <c r="F480" s="33"/>
      <c r="G480" s="33"/>
    </row>
    <row r="481" spans="6:7" x14ac:dyDescent="0.25">
      <c r="F481" s="33"/>
      <c r="G481" s="33"/>
    </row>
    <row r="482" spans="6:7" x14ac:dyDescent="0.25">
      <c r="F482" s="33"/>
      <c r="G482" s="33"/>
    </row>
    <row r="483" spans="6:7" x14ac:dyDescent="0.25">
      <c r="F483" s="33"/>
      <c r="G483" s="33"/>
    </row>
    <row r="484" spans="6:7" x14ac:dyDescent="0.25">
      <c r="F484" s="33"/>
      <c r="G484" s="33"/>
    </row>
    <row r="485" spans="6:7" x14ac:dyDescent="0.25">
      <c r="F485" s="33"/>
      <c r="G485" s="33"/>
    </row>
    <row r="486" spans="6:7" x14ac:dyDescent="0.25">
      <c r="F486" s="33"/>
      <c r="G486" s="33"/>
    </row>
    <row r="487" spans="6:7" x14ac:dyDescent="0.25">
      <c r="F487" s="33"/>
      <c r="G487" s="33"/>
    </row>
    <row r="488" spans="6:7" x14ac:dyDescent="0.25">
      <c r="F488" s="33"/>
      <c r="G488" s="33"/>
    </row>
    <row r="489" spans="6:7" x14ac:dyDescent="0.25">
      <c r="F489" s="33"/>
      <c r="G489" s="33"/>
    </row>
    <row r="490" spans="6:7" x14ac:dyDescent="0.25">
      <c r="F490" s="33"/>
      <c r="G490" s="33"/>
    </row>
    <row r="491" spans="6:7" x14ac:dyDescent="0.25">
      <c r="F491" s="33"/>
      <c r="G491" s="33"/>
    </row>
    <row r="492" spans="6:7" x14ac:dyDescent="0.25">
      <c r="F492" s="33"/>
      <c r="G492" s="33"/>
    </row>
    <row r="493" spans="6:7" x14ac:dyDescent="0.25">
      <c r="F493" s="33"/>
      <c r="G493" s="33"/>
    </row>
    <row r="494" spans="6:7" x14ac:dyDescent="0.25">
      <c r="F494" s="33"/>
      <c r="G494" s="33"/>
    </row>
    <row r="495" spans="6:7" x14ac:dyDescent="0.25">
      <c r="F495" s="33"/>
      <c r="G495" s="33"/>
    </row>
    <row r="496" spans="6:7" x14ac:dyDescent="0.25">
      <c r="F496" s="33"/>
      <c r="G496" s="33"/>
    </row>
    <row r="497" spans="6:7" x14ac:dyDescent="0.25">
      <c r="F497" s="33"/>
      <c r="G497" s="33"/>
    </row>
    <row r="498" spans="6:7" x14ac:dyDescent="0.25">
      <c r="F498" s="33"/>
      <c r="G498" s="33"/>
    </row>
    <row r="499" spans="6:7" x14ac:dyDescent="0.25">
      <c r="F499" s="33"/>
      <c r="G499" s="33"/>
    </row>
    <row r="500" spans="6:7" x14ac:dyDescent="0.25">
      <c r="F500" s="33"/>
      <c r="G500" s="33"/>
    </row>
    <row r="501" spans="6:7" x14ac:dyDescent="0.25">
      <c r="F501" s="33"/>
      <c r="G501" s="33"/>
    </row>
    <row r="502" spans="6:7" x14ac:dyDescent="0.25">
      <c r="F502" s="33"/>
      <c r="G502" s="33"/>
    </row>
    <row r="503" spans="6:7" x14ac:dyDescent="0.25">
      <c r="F503" s="33"/>
      <c r="G503" s="33"/>
    </row>
    <row r="504" spans="6:7" x14ac:dyDescent="0.25">
      <c r="F504" s="33"/>
      <c r="G504" s="33"/>
    </row>
    <row r="505" spans="6:7" x14ac:dyDescent="0.25">
      <c r="F505" s="33"/>
      <c r="G505" s="33"/>
    </row>
    <row r="506" spans="6:7" x14ac:dyDescent="0.25">
      <c r="F506" s="33"/>
      <c r="G506" s="33"/>
    </row>
    <row r="507" spans="6:7" x14ac:dyDescent="0.25">
      <c r="F507" s="33"/>
      <c r="G507" s="33"/>
    </row>
    <row r="508" spans="6:7" x14ac:dyDescent="0.25">
      <c r="F508" s="33"/>
      <c r="G508" s="33"/>
    </row>
    <row r="509" spans="6:7" x14ac:dyDescent="0.25">
      <c r="F509" s="33"/>
      <c r="G509" s="33"/>
    </row>
    <row r="510" spans="6:7" x14ac:dyDescent="0.25">
      <c r="F510" s="33"/>
      <c r="G510" s="33"/>
    </row>
    <row r="511" spans="6:7" x14ac:dyDescent="0.25">
      <c r="F511" s="33"/>
      <c r="G511" s="33"/>
    </row>
    <row r="512" spans="6:7" x14ac:dyDescent="0.25">
      <c r="F512" s="33"/>
      <c r="G512" s="33"/>
    </row>
    <row r="513" spans="6:7" x14ac:dyDescent="0.25">
      <c r="F513" s="33"/>
      <c r="G513" s="33"/>
    </row>
    <row r="514" spans="6:7" x14ac:dyDescent="0.25">
      <c r="F514" s="33"/>
      <c r="G514" s="33"/>
    </row>
    <row r="515" spans="6:7" x14ac:dyDescent="0.25">
      <c r="F515" s="33"/>
      <c r="G515" s="33"/>
    </row>
    <row r="516" spans="6:7" x14ac:dyDescent="0.25">
      <c r="F516" s="33"/>
      <c r="G516" s="33"/>
    </row>
    <row r="517" spans="6:7" x14ac:dyDescent="0.25">
      <c r="F517" s="33"/>
      <c r="G517" s="33"/>
    </row>
    <row r="518" spans="6:7" x14ac:dyDescent="0.25">
      <c r="F518" s="33"/>
      <c r="G518" s="33"/>
    </row>
    <row r="519" spans="6:7" x14ac:dyDescent="0.25">
      <c r="F519" s="33"/>
      <c r="G519" s="33"/>
    </row>
    <row r="520" spans="6:7" x14ac:dyDescent="0.25">
      <c r="F520" s="33"/>
      <c r="G520" s="33"/>
    </row>
    <row r="521" spans="6:7" x14ac:dyDescent="0.25">
      <c r="F521" s="33"/>
      <c r="G521" s="33"/>
    </row>
    <row r="522" spans="6:7" x14ac:dyDescent="0.25">
      <c r="F522" s="33"/>
      <c r="G522" s="33"/>
    </row>
    <row r="523" spans="6:7" x14ac:dyDescent="0.25">
      <c r="F523" s="33"/>
      <c r="G523" s="33"/>
    </row>
    <row r="524" spans="6:7" x14ac:dyDescent="0.25">
      <c r="F524" s="33"/>
      <c r="G524" s="33"/>
    </row>
    <row r="525" spans="6:7" x14ac:dyDescent="0.25">
      <c r="F525" s="33"/>
      <c r="G525" s="33"/>
    </row>
    <row r="526" spans="6:7" x14ac:dyDescent="0.25">
      <c r="F526" s="33"/>
      <c r="G526" s="33"/>
    </row>
    <row r="527" spans="6:7" x14ac:dyDescent="0.25">
      <c r="F527" s="33"/>
      <c r="G527" s="33"/>
    </row>
    <row r="528" spans="6:7" x14ac:dyDescent="0.25">
      <c r="F528" s="33"/>
      <c r="G528" s="33"/>
    </row>
    <row r="529" spans="6:7" x14ac:dyDescent="0.25">
      <c r="F529" s="33"/>
      <c r="G529" s="33"/>
    </row>
    <row r="530" spans="6:7" x14ac:dyDescent="0.25">
      <c r="F530" s="33"/>
      <c r="G530" s="33"/>
    </row>
    <row r="531" spans="6:7" x14ac:dyDescent="0.25">
      <c r="F531" s="33"/>
      <c r="G531" s="33"/>
    </row>
    <row r="532" spans="6:7" x14ac:dyDescent="0.25">
      <c r="F532" s="33"/>
      <c r="G532" s="33"/>
    </row>
    <row r="533" spans="6:7" x14ac:dyDescent="0.25">
      <c r="F533" s="33"/>
      <c r="G533" s="33"/>
    </row>
    <row r="534" spans="6:7" x14ac:dyDescent="0.25">
      <c r="F534" s="33"/>
      <c r="G534" s="33"/>
    </row>
    <row r="535" spans="6:7" x14ac:dyDescent="0.25">
      <c r="F535" s="33"/>
      <c r="G535" s="33"/>
    </row>
    <row r="536" spans="6:7" x14ac:dyDescent="0.25">
      <c r="F536" s="33"/>
      <c r="G536" s="33"/>
    </row>
    <row r="537" spans="6:7" x14ac:dyDescent="0.25">
      <c r="F537" s="33"/>
      <c r="G537" s="33"/>
    </row>
    <row r="538" spans="6:7" x14ac:dyDescent="0.25">
      <c r="F538" s="33"/>
      <c r="G538" s="33"/>
    </row>
    <row r="539" spans="6:7" x14ac:dyDescent="0.25">
      <c r="F539" s="33"/>
      <c r="G539" s="33"/>
    </row>
    <row r="540" spans="6:7" x14ac:dyDescent="0.25">
      <c r="F540" s="33"/>
      <c r="G540" s="33"/>
    </row>
    <row r="541" spans="6:7" x14ac:dyDescent="0.25">
      <c r="F541" s="33"/>
      <c r="G541" s="33"/>
    </row>
    <row r="542" spans="6:7" x14ac:dyDescent="0.25">
      <c r="F542" s="33"/>
      <c r="G542" s="33"/>
    </row>
    <row r="543" spans="6:7" x14ac:dyDescent="0.25">
      <c r="F543" s="33"/>
      <c r="G543" s="33"/>
    </row>
    <row r="544" spans="6:7" x14ac:dyDescent="0.25">
      <c r="F544" s="33"/>
      <c r="G544" s="33"/>
    </row>
    <row r="545" spans="6:7" x14ac:dyDescent="0.25">
      <c r="F545" s="33"/>
      <c r="G545" s="33"/>
    </row>
    <row r="546" spans="6:7" x14ac:dyDescent="0.25">
      <c r="F546" s="33"/>
      <c r="G546" s="33"/>
    </row>
    <row r="547" spans="6:7" x14ac:dyDescent="0.25">
      <c r="F547" s="33"/>
      <c r="G547" s="33"/>
    </row>
    <row r="548" spans="6:7" x14ac:dyDescent="0.25">
      <c r="F548" s="33"/>
      <c r="G548" s="33"/>
    </row>
    <row r="549" spans="6:7" x14ac:dyDescent="0.25">
      <c r="F549" s="33"/>
      <c r="G549" s="33"/>
    </row>
    <row r="550" spans="6:7" x14ac:dyDescent="0.25">
      <c r="F550" s="33"/>
      <c r="G550" s="33"/>
    </row>
    <row r="551" spans="6:7" x14ac:dyDescent="0.25">
      <c r="F551" s="33"/>
      <c r="G551" s="33"/>
    </row>
    <row r="552" spans="6:7" x14ac:dyDescent="0.25">
      <c r="F552" s="33"/>
      <c r="G552" s="33"/>
    </row>
    <row r="553" spans="6:7" x14ac:dyDescent="0.25">
      <c r="F553" s="33"/>
      <c r="G553" s="33"/>
    </row>
    <row r="554" spans="6:7" x14ac:dyDescent="0.25">
      <c r="F554" s="33"/>
      <c r="G554" s="33"/>
    </row>
    <row r="555" spans="6:7" x14ac:dyDescent="0.25">
      <c r="F555" s="33"/>
      <c r="G555" s="33"/>
    </row>
    <row r="556" spans="6:7" x14ac:dyDescent="0.25">
      <c r="F556" s="33"/>
      <c r="G556" s="33"/>
    </row>
    <row r="557" spans="6:7" x14ac:dyDescent="0.25">
      <c r="F557" s="33"/>
      <c r="G557" s="33"/>
    </row>
    <row r="558" spans="6:7" x14ac:dyDescent="0.25">
      <c r="F558" s="33"/>
      <c r="G558" s="33"/>
    </row>
    <row r="559" spans="6:7" x14ac:dyDescent="0.25">
      <c r="F559" s="33"/>
      <c r="G559" s="33"/>
    </row>
    <row r="560" spans="6:7" x14ac:dyDescent="0.25">
      <c r="F560" s="33"/>
      <c r="G560" s="33"/>
    </row>
    <row r="561" spans="6:7" x14ac:dyDescent="0.25">
      <c r="F561" s="33"/>
      <c r="G561" s="33"/>
    </row>
    <row r="562" spans="6:7" x14ac:dyDescent="0.25">
      <c r="F562" s="33"/>
      <c r="G562" s="33"/>
    </row>
    <row r="563" spans="6:7" x14ac:dyDescent="0.25">
      <c r="F563" s="33"/>
      <c r="G563" s="33"/>
    </row>
    <row r="564" spans="6:7" x14ac:dyDescent="0.25">
      <c r="F564" s="33"/>
      <c r="G564" s="33"/>
    </row>
    <row r="565" spans="6:7" x14ac:dyDescent="0.25">
      <c r="F565" s="33"/>
      <c r="G565" s="33"/>
    </row>
    <row r="566" spans="6:7" x14ac:dyDescent="0.25">
      <c r="F566" s="33"/>
      <c r="G566" s="33"/>
    </row>
    <row r="567" spans="6:7" x14ac:dyDescent="0.25">
      <c r="F567" s="33"/>
      <c r="G567" s="33"/>
    </row>
    <row r="568" spans="6:7" x14ac:dyDescent="0.25">
      <c r="F568" s="33"/>
      <c r="G568" s="33"/>
    </row>
    <row r="569" spans="6:7" x14ac:dyDescent="0.25">
      <c r="F569" s="33"/>
      <c r="G569" s="33"/>
    </row>
    <row r="570" spans="6:7" x14ac:dyDescent="0.25">
      <c r="F570" s="33"/>
      <c r="G570" s="33"/>
    </row>
    <row r="571" spans="6:7" x14ac:dyDescent="0.25">
      <c r="F571" s="33"/>
      <c r="G571" s="33"/>
    </row>
    <row r="572" spans="6:7" x14ac:dyDescent="0.25">
      <c r="F572" s="33"/>
      <c r="G572" s="33"/>
    </row>
    <row r="573" spans="6:7" x14ac:dyDescent="0.25">
      <c r="F573" s="33"/>
      <c r="G573" s="33"/>
    </row>
    <row r="574" spans="6:7" x14ac:dyDescent="0.25">
      <c r="F574" s="33"/>
      <c r="G574" s="33"/>
    </row>
    <row r="575" spans="6:7" x14ac:dyDescent="0.25">
      <c r="F575" s="33"/>
      <c r="G575" s="33"/>
    </row>
    <row r="576" spans="6:7" x14ac:dyDescent="0.25">
      <c r="F576" s="33"/>
      <c r="G576" s="33"/>
    </row>
    <row r="577" spans="6:7" x14ac:dyDescent="0.25">
      <c r="F577" s="33"/>
      <c r="G577" s="33"/>
    </row>
    <row r="578" spans="6:7" x14ac:dyDescent="0.25">
      <c r="F578" s="33"/>
      <c r="G578" s="33"/>
    </row>
    <row r="579" spans="6:7" x14ac:dyDescent="0.25">
      <c r="F579" s="33"/>
      <c r="G579" s="33"/>
    </row>
    <row r="580" spans="6:7" x14ac:dyDescent="0.25">
      <c r="F580" s="33"/>
      <c r="G580" s="33"/>
    </row>
    <row r="581" spans="6:7" x14ac:dyDescent="0.25">
      <c r="F581" s="33"/>
      <c r="G581" s="33"/>
    </row>
    <row r="582" spans="6:7" x14ac:dyDescent="0.25">
      <c r="F582" s="33"/>
      <c r="G582" s="33"/>
    </row>
    <row r="583" spans="6:7" x14ac:dyDescent="0.25">
      <c r="F583" s="33"/>
      <c r="G583" s="33"/>
    </row>
    <row r="584" spans="6:7" x14ac:dyDescent="0.25">
      <c r="F584" s="33"/>
      <c r="G584" s="33"/>
    </row>
    <row r="585" spans="6:7" x14ac:dyDescent="0.25">
      <c r="F585" s="33"/>
      <c r="G585" s="33"/>
    </row>
    <row r="586" spans="6:7" x14ac:dyDescent="0.25">
      <c r="F586" s="33"/>
      <c r="G586" s="33"/>
    </row>
    <row r="587" spans="6:7" x14ac:dyDescent="0.25">
      <c r="F587" s="33"/>
      <c r="G587" s="33"/>
    </row>
    <row r="588" spans="6:7" x14ac:dyDescent="0.25">
      <c r="F588" s="33"/>
      <c r="G588" s="33"/>
    </row>
    <row r="589" spans="6:7" x14ac:dyDescent="0.25">
      <c r="F589" s="33"/>
      <c r="G589" s="33"/>
    </row>
    <row r="590" spans="6:7" x14ac:dyDescent="0.25">
      <c r="F590" s="33"/>
      <c r="G590" s="33"/>
    </row>
    <row r="591" spans="6:7" x14ac:dyDescent="0.25">
      <c r="F591" s="33"/>
      <c r="G591" s="33"/>
    </row>
    <row r="592" spans="6:7" x14ac:dyDescent="0.25">
      <c r="F592" s="33"/>
      <c r="G592" s="33"/>
    </row>
    <row r="593" spans="6:7" x14ac:dyDescent="0.25">
      <c r="F593" s="33"/>
      <c r="G593" s="33"/>
    </row>
    <row r="594" spans="6:7" x14ac:dyDescent="0.25">
      <c r="F594" s="33"/>
      <c r="G594" s="33"/>
    </row>
    <row r="595" spans="6:7" x14ac:dyDescent="0.25">
      <c r="F595" s="33"/>
      <c r="G595" s="33"/>
    </row>
    <row r="596" spans="6:7" x14ac:dyDescent="0.25">
      <c r="F596" s="33"/>
      <c r="G596" s="33"/>
    </row>
    <row r="597" spans="6:7" x14ac:dyDescent="0.25">
      <c r="F597" s="33"/>
      <c r="G597" s="33"/>
    </row>
    <row r="598" spans="6:7" x14ac:dyDescent="0.25">
      <c r="F598" s="33"/>
      <c r="G598" s="33"/>
    </row>
    <row r="599" spans="6:7" x14ac:dyDescent="0.25">
      <c r="F599" s="33"/>
      <c r="G599" s="33"/>
    </row>
    <row r="600" spans="6:7" x14ac:dyDescent="0.25">
      <c r="F600" s="33"/>
      <c r="G600" s="33"/>
    </row>
    <row r="601" spans="6:7" x14ac:dyDescent="0.25">
      <c r="F601" s="33"/>
      <c r="G601" s="33"/>
    </row>
    <row r="602" spans="6:7" x14ac:dyDescent="0.25">
      <c r="F602" s="33"/>
      <c r="G602" s="33"/>
    </row>
    <row r="603" spans="6:7" x14ac:dyDescent="0.25">
      <c r="F603" s="33"/>
      <c r="G603" s="33"/>
    </row>
    <row r="604" spans="6:7" x14ac:dyDescent="0.25">
      <c r="F604" s="33"/>
      <c r="G604" s="33"/>
    </row>
    <row r="605" spans="6:7" x14ac:dyDescent="0.25">
      <c r="F605" s="33"/>
      <c r="G605" s="33"/>
    </row>
    <row r="606" spans="6:7" x14ac:dyDescent="0.25">
      <c r="F606" s="33"/>
      <c r="G606" s="33"/>
    </row>
    <row r="607" spans="6:7" x14ac:dyDescent="0.25">
      <c r="F607" s="33"/>
      <c r="G607" s="33"/>
    </row>
    <row r="608" spans="6:7" x14ac:dyDescent="0.25">
      <c r="F608" s="33"/>
      <c r="G608" s="33"/>
    </row>
    <row r="609" spans="6:7" x14ac:dyDescent="0.25">
      <c r="F609" s="33"/>
      <c r="G609" s="33"/>
    </row>
    <row r="610" spans="6:7" x14ac:dyDescent="0.25">
      <c r="F610" s="33"/>
      <c r="G610" s="33"/>
    </row>
    <row r="611" spans="6:7" x14ac:dyDescent="0.25">
      <c r="F611" s="33"/>
      <c r="G611" s="33"/>
    </row>
    <row r="612" spans="6:7" x14ac:dyDescent="0.25">
      <c r="F612" s="33"/>
      <c r="G612" s="33"/>
    </row>
    <row r="613" spans="6:7" x14ac:dyDescent="0.25">
      <c r="F613" s="33"/>
      <c r="G613" s="33"/>
    </row>
    <row r="614" spans="6:7" x14ac:dyDescent="0.25">
      <c r="F614" s="33"/>
      <c r="G614" s="33"/>
    </row>
    <row r="615" spans="6:7" x14ac:dyDescent="0.25">
      <c r="F615" s="33"/>
      <c r="G615" s="33"/>
    </row>
    <row r="616" spans="6:7" x14ac:dyDescent="0.25">
      <c r="F616" s="33"/>
      <c r="G616" s="33"/>
    </row>
    <row r="617" spans="6:7" x14ac:dyDescent="0.25">
      <c r="F617" s="33"/>
      <c r="G617" s="33"/>
    </row>
    <row r="618" spans="6:7" x14ac:dyDescent="0.25">
      <c r="F618" s="33"/>
      <c r="G618" s="33"/>
    </row>
    <row r="619" spans="6:7" x14ac:dyDescent="0.25">
      <c r="F619" s="33"/>
      <c r="G619" s="33"/>
    </row>
    <row r="620" spans="6:7" x14ac:dyDescent="0.25">
      <c r="F620" s="33"/>
      <c r="G620" s="33"/>
    </row>
    <row r="621" spans="6:7" x14ac:dyDescent="0.25">
      <c r="F621" s="33"/>
      <c r="G621" s="33"/>
    </row>
    <row r="622" spans="6:7" x14ac:dyDescent="0.25">
      <c r="F622" s="33"/>
      <c r="G622" s="33"/>
    </row>
    <row r="623" spans="6:7" x14ac:dyDescent="0.25">
      <c r="F623" s="33"/>
      <c r="G623" s="33"/>
    </row>
    <row r="624" spans="6:7" x14ac:dyDescent="0.25">
      <c r="F624" s="33"/>
      <c r="G624" s="33"/>
    </row>
    <row r="625" spans="6:7" x14ac:dyDescent="0.25">
      <c r="F625" s="33"/>
      <c r="G625" s="33"/>
    </row>
    <row r="626" spans="6:7" x14ac:dyDescent="0.25">
      <c r="F626" s="33"/>
      <c r="G626" s="33"/>
    </row>
    <row r="627" spans="6:7" x14ac:dyDescent="0.25">
      <c r="F627" s="33"/>
      <c r="G627" s="33"/>
    </row>
    <row r="628" spans="6:7" x14ac:dyDescent="0.25">
      <c r="F628" s="33"/>
      <c r="G628" s="33"/>
    </row>
    <row r="629" spans="6:7" x14ac:dyDescent="0.25">
      <c r="F629" s="33"/>
      <c r="G629" s="33"/>
    </row>
    <row r="630" spans="6:7" x14ac:dyDescent="0.25">
      <c r="F630" s="33"/>
      <c r="G630" s="33"/>
    </row>
    <row r="631" spans="6:7" x14ac:dyDescent="0.25">
      <c r="F631" s="33"/>
      <c r="G631" s="33"/>
    </row>
    <row r="632" spans="6:7" x14ac:dyDescent="0.25">
      <c r="F632" s="33"/>
      <c r="G632" s="33"/>
    </row>
    <row r="633" spans="6:7" x14ac:dyDescent="0.25">
      <c r="F633" s="33"/>
      <c r="G633" s="33"/>
    </row>
    <row r="634" spans="6:7" x14ac:dyDescent="0.25">
      <c r="F634" s="33"/>
      <c r="G634" s="33"/>
    </row>
    <row r="635" spans="6:7" x14ac:dyDescent="0.25">
      <c r="F635" s="33"/>
      <c r="G635" s="33"/>
    </row>
    <row r="636" spans="6:7" x14ac:dyDescent="0.25">
      <c r="F636" s="33"/>
      <c r="G636" s="33"/>
    </row>
    <row r="637" spans="6:7" x14ac:dyDescent="0.25">
      <c r="F637" s="33"/>
      <c r="G637" s="33"/>
    </row>
    <row r="638" spans="6:7" x14ac:dyDescent="0.25">
      <c r="F638" s="33"/>
      <c r="G638" s="33"/>
    </row>
    <row r="639" spans="6:7" x14ac:dyDescent="0.25">
      <c r="F639" s="33"/>
      <c r="G639" s="33"/>
    </row>
    <row r="640" spans="6:7" x14ac:dyDescent="0.25">
      <c r="F640" s="33"/>
      <c r="G640" s="33"/>
    </row>
    <row r="641" spans="6:7" x14ac:dyDescent="0.25">
      <c r="F641" s="33"/>
      <c r="G641" s="33"/>
    </row>
    <row r="642" spans="6:7" x14ac:dyDescent="0.25">
      <c r="F642" s="33"/>
      <c r="G642" s="33"/>
    </row>
    <row r="643" spans="6:7" x14ac:dyDescent="0.25">
      <c r="F643" s="33"/>
      <c r="G643" s="33"/>
    </row>
    <row r="644" spans="6:7" x14ac:dyDescent="0.25">
      <c r="F644" s="33"/>
      <c r="G644" s="33"/>
    </row>
    <row r="645" spans="6:7" x14ac:dyDescent="0.25">
      <c r="F645" s="33"/>
      <c r="G645" s="33"/>
    </row>
    <row r="646" spans="6:7" x14ac:dyDescent="0.25">
      <c r="F646" s="33"/>
      <c r="G646" s="33"/>
    </row>
    <row r="647" spans="6:7" x14ac:dyDescent="0.25">
      <c r="F647" s="33"/>
      <c r="G647" s="33"/>
    </row>
    <row r="648" spans="6:7" x14ac:dyDescent="0.25">
      <c r="F648" s="33"/>
      <c r="G648" s="33"/>
    </row>
    <row r="649" spans="6:7" x14ac:dyDescent="0.25">
      <c r="F649" s="33"/>
      <c r="G649" s="33"/>
    </row>
    <row r="650" spans="6:7" x14ac:dyDescent="0.25">
      <c r="F650" s="33"/>
      <c r="G650" s="33"/>
    </row>
    <row r="651" spans="6:7" x14ac:dyDescent="0.25">
      <c r="F651" s="33"/>
      <c r="G651" s="33"/>
    </row>
    <row r="652" spans="6:7" x14ac:dyDescent="0.25">
      <c r="F652" s="33"/>
      <c r="G652" s="33"/>
    </row>
    <row r="653" spans="6:7" x14ac:dyDescent="0.25">
      <c r="F653" s="33"/>
      <c r="G653" s="33"/>
    </row>
    <row r="654" spans="6:7" x14ac:dyDescent="0.25">
      <c r="F654" s="33"/>
      <c r="G654" s="33"/>
    </row>
    <row r="655" spans="6:7" x14ac:dyDescent="0.25">
      <c r="F655" s="33"/>
      <c r="G655" s="33"/>
    </row>
    <row r="656" spans="6:7" x14ac:dyDescent="0.25">
      <c r="F656" s="33"/>
      <c r="G656" s="33"/>
    </row>
    <row r="657" spans="6:7" x14ac:dyDescent="0.25">
      <c r="F657" s="33"/>
      <c r="G657" s="33"/>
    </row>
    <row r="658" spans="6:7" x14ac:dyDescent="0.25">
      <c r="F658" s="33"/>
      <c r="G658" s="33"/>
    </row>
    <row r="659" spans="6:7" x14ac:dyDescent="0.25">
      <c r="F659" s="33"/>
      <c r="G659" s="33"/>
    </row>
    <row r="660" spans="6:7" x14ac:dyDescent="0.25">
      <c r="F660" s="33"/>
      <c r="G660" s="33"/>
    </row>
    <row r="661" spans="6:7" x14ac:dyDescent="0.25">
      <c r="F661" s="33"/>
      <c r="G661" s="33"/>
    </row>
    <row r="662" spans="6:7" x14ac:dyDescent="0.25">
      <c r="F662" s="33"/>
      <c r="G662" s="33"/>
    </row>
    <row r="663" spans="6:7" x14ac:dyDescent="0.25">
      <c r="F663" s="33"/>
      <c r="G663" s="33"/>
    </row>
    <row r="664" spans="6:7" x14ac:dyDescent="0.25">
      <c r="F664" s="33"/>
      <c r="G664" s="33"/>
    </row>
    <row r="665" spans="6:7" x14ac:dyDescent="0.25">
      <c r="F665" s="33"/>
      <c r="G665" s="33"/>
    </row>
    <row r="666" spans="6:7" x14ac:dyDescent="0.25">
      <c r="F666" s="33"/>
      <c r="G666" s="33"/>
    </row>
    <row r="667" spans="6:7" x14ac:dyDescent="0.25">
      <c r="F667" s="33"/>
      <c r="G667" s="33"/>
    </row>
    <row r="668" spans="6:7" x14ac:dyDescent="0.25">
      <c r="F668" s="33"/>
      <c r="G668" s="33"/>
    </row>
    <row r="669" spans="6:7" x14ac:dyDescent="0.25">
      <c r="F669" s="33"/>
      <c r="G669" s="33"/>
    </row>
    <row r="670" spans="6:7" x14ac:dyDescent="0.25">
      <c r="F670" s="33"/>
      <c r="G670" s="33"/>
    </row>
    <row r="671" spans="6:7" x14ac:dyDescent="0.25">
      <c r="F671" s="33"/>
      <c r="G671" s="33"/>
    </row>
    <row r="672" spans="6:7" x14ac:dyDescent="0.25">
      <c r="F672" s="33"/>
      <c r="G672" s="33"/>
    </row>
    <row r="673" spans="6:7" x14ac:dyDescent="0.25">
      <c r="F673" s="33"/>
      <c r="G673" s="33"/>
    </row>
    <row r="674" spans="6:7" x14ac:dyDescent="0.25">
      <c r="F674" s="33"/>
      <c r="G674" s="33"/>
    </row>
    <row r="675" spans="6:7" x14ac:dyDescent="0.25">
      <c r="F675" s="33"/>
      <c r="G675" s="33"/>
    </row>
    <row r="676" spans="6:7" x14ac:dyDescent="0.25">
      <c r="F676" s="33"/>
      <c r="G676" s="33"/>
    </row>
    <row r="677" spans="6:7" x14ac:dyDescent="0.25">
      <c r="F677" s="33"/>
      <c r="G677" s="33"/>
    </row>
    <row r="678" spans="6:7" x14ac:dyDescent="0.25">
      <c r="F678" s="33"/>
      <c r="G678" s="33"/>
    </row>
    <row r="679" spans="6:7" x14ac:dyDescent="0.25">
      <c r="F679" s="33"/>
      <c r="G679" s="33"/>
    </row>
    <row r="680" spans="6:7" x14ac:dyDescent="0.25">
      <c r="F680" s="33"/>
      <c r="G680" s="33"/>
    </row>
    <row r="681" spans="6:7" x14ac:dyDescent="0.25">
      <c r="F681" s="33"/>
      <c r="G681" s="33"/>
    </row>
    <row r="682" spans="6:7" x14ac:dyDescent="0.25">
      <c r="F682" s="33"/>
      <c r="G682" s="33"/>
    </row>
    <row r="683" spans="6:7" x14ac:dyDescent="0.25">
      <c r="F683" s="33"/>
      <c r="G683" s="33"/>
    </row>
    <row r="684" spans="6:7" x14ac:dyDescent="0.25">
      <c r="F684" s="33"/>
      <c r="G684" s="33"/>
    </row>
    <row r="685" spans="6:7" x14ac:dyDescent="0.25">
      <c r="F685" s="33"/>
      <c r="G685" s="33"/>
    </row>
    <row r="686" spans="6:7" x14ac:dyDescent="0.25">
      <c r="F686" s="33"/>
      <c r="G686" s="33"/>
    </row>
    <row r="687" spans="6:7" x14ac:dyDescent="0.25">
      <c r="F687" s="33"/>
      <c r="G687" s="33"/>
    </row>
    <row r="688" spans="6:7" x14ac:dyDescent="0.25">
      <c r="F688" s="33"/>
      <c r="G688" s="33"/>
    </row>
    <row r="689" spans="6:7" x14ac:dyDescent="0.25">
      <c r="F689" s="33"/>
      <c r="G689" s="33"/>
    </row>
    <row r="690" spans="6:7" x14ac:dyDescent="0.25">
      <c r="F690" s="33"/>
      <c r="G690" s="33"/>
    </row>
    <row r="691" spans="6:7" x14ac:dyDescent="0.25">
      <c r="F691" s="33"/>
      <c r="G691" s="33"/>
    </row>
    <row r="692" spans="6:7" x14ac:dyDescent="0.25">
      <c r="F692" s="33"/>
      <c r="G692" s="33"/>
    </row>
    <row r="693" spans="6:7" x14ac:dyDescent="0.25">
      <c r="F693" s="33"/>
      <c r="G693" s="33"/>
    </row>
    <row r="694" spans="6:7" x14ac:dyDescent="0.25">
      <c r="F694" s="33"/>
      <c r="G694" s="33"/>
    </row>
    <row r="695" spans="6:7" x14ac:dyDescent="0.25">
      <c r="F695" s="33"/>
      <c r="G695" s="33"/>
    </row>
    <row r="696" spans="6:7" x14ac:dyDescent="0.25">
      <c r="F696" s="33"/>
      <c r="G696" s="33"/>
    </row>
    <row r="697" spans="6:7" x14ac:dyDescent="0.25">
      <c r="F697" s="33"/>
      <c r="G697" s="33"/>
    </row>
    <row r="698" spans="6:7" x14ac:dyDescent="0.25">
      <c r="F698" s="33"/>
      <c r="G698" s="33"/>
    </row>
    <row r="699" spans="6:7" x14ac:dyDescent="0.25">
      <c r="F699" s="33"/>
      <c r="G699" s="33"/>
    </row>
    <row r="700" spans="6:7" x14ac:dyDescent="0.25">
      <c r="F700" s="33"/>
      <c r="G700" s="33"/>
    </row>
    <row r="701" spans="6:7" x14ac:dyDescent="0.25">
      <c r="F701" s="33"/>
      <c r="G701" s="33"/>
    </row>
    <row r="702" spans="6:7" x14ac:dyDescent="0.25">
      <c r="F702" s="33"/>
      <c r="G702" s="33"/>
    </row>
    <row r="703" spans="6:7" x14ac:dyDescent="0.25">
      <c r="F703" s="33"/>
      <c r="G703" s="33"/>
    </row>
    <row r="704" spans="6:7" x14ac:dyDescent="0.25">
      <c r="F704" s="33"/>
      <c r="G704" s="33"/>
    </row>
    <row r="705" spans="6:7" x14ac:dyDescent="0.25">
      <c r="F705" s="33"/>
      <c r="G705" s="33"/>
    </row>
    <row r="706" spans="6:7" x14ac:dyDescent="0.25">
      <c r="F706" s="33"/>
      <c r="G706" s="33"/>
    </row>
    <row r="707" spans="6:7" x14ac:dyDescent="0.25">
      <c r="F707" s="33"/>
      <c r="G707" s="33"/>
    </row>
    <row r="708" spans="6:7" x14ac:dyDescent="0.25">
      <c r="F708" s="33"/>
      <c r="G708" s="33"/>
    </row>
    <row r="709" spans="6:7" x14ac:dyDescent="0.25">
      <c r="F709" s="33"/>
      <c r="G709" s="33"/>
    </row>
    <row r="710" spans="6:7" x14ac:dyDescent="0.25">
      <c r="F710" s="33"/>
      <c r="G710" s="33"/>
    </row>
    <row r="711" spans="6:7" x14ac:dyDescent="0.25">
      <c r="F711" s="33"/>
      <c r="G711" s="33"/>
    </row>
    <row r="712" spans="6:7" x14ac:dyDescent="0.25">
      <c r="F712" s="33"/>
      <c r="G712" s="33"/>
    </row>
    <row r="713" spans="6:7" x14ac:dyDescent="0.25">
      <c r="F713" s="33"/>
      <c r="G713" s="33"/>
    </row>
    <row r="714" spans="6:7" x14ac:dyDescent="0.25">
      <c r="F714" s="33"/>
      <c r="G714" s="33"/>
    </row>
    <row r="715" spans="6:7" x14ac:dyDescent="0.25">
      <c r="F715" s="33"/>
      <c r="G715" s="33"/>
    </row>
    <row r="716" spans="6:7" x14ac:dyDescent="0.25">
      <c r="F716" s="33"/>
      <c r="G716" s="33"/>
    </row>
    <row r="717" spans="6:7" x14ac:dyDescent="0.25">
      <c r="F717" s="33"/>
      <c r="G717" s="33"/>
    </row>
    <row r="718" spans="6:7" x14ac:dyDescent="0.25">
      <c r="F718" s="33"/>
      <c r="G718" s="33"/>
    </row>
    <row r="719" spans="6:7" x14ac:dyDescent="0.25">
      <c r="F719" s="33"/>
      <c r="G719" s="33"/>
    </row>
    <row r="720" spans="6:7" x14ac:dyDescent="0.25">
      <c r="F720" s="33"/>
      <c r="G720" s="33"/>
    </row>
    <row r="721" spans="6:7" x14ac:dyDescent="0.25">
      <c r="F721" s="33"/>
      <c r="G721" s="33"/>
    </row>
    <row r="722" spans="6:7" x14ac:dyDescent="0.25">
      <c r="F722" s="33"/>
      <c r="G722" s="33"/>
    </row>
    <row r="723" spans="6:7" x14ac:dyDescent="0.25">
      <c r="F723" s="33"/>
      <c r="G723" s="33"/>
    </row>
    <row r="724" spans="6:7" x14ac:dyDescent="0.25">
      <c r="F724" s="33"/>
      <c r="G724" s="33"/>
    </row>
    <row r="725" spans="6:7" x14ac:dyDescent="0.25">
      <c r="F725" s="33"/>
      <c r="G725" s="33"/>
    </row>
    <row r="726" spans="6:7" x14ac:dyDescent="0.25">
      <c r="F726" s="33"/>
      <c r="G726" s="33"/>
    </row>
    <row r="727" spans="6:7" x14ac:dyDescent="0.25">
      <c r="F727" s="33"/>
      <c r="G727" s="33"/>
    </row>
    <row r="728" spans="6:7" x14ac:dyDescent="0.25">
      <c r="F728" s="33"/>
      <c r="G728" s="33"/>
    </row>
    <row r="729" spans="6:7" x14ac:dyDescent="0.25">
      <c r="F729" s="33"/>
      <c r="G729" s="33"/>
    </row>
    <row r="730" spans="6:7" x14ac:dyDescent="0.25">
      <c r="F730" s="33"/>
      <c r="G730" s="33"/>
    </row>
    <row r="731" spans="6:7" x14ac:dyDescent="0.25">
      <c r="F731" s="33"/>
      <c r="G731" s="33"/>
    </row>
    <row r="732" spans="6:7" x14ac:dyDescent="0.25">
      <c r="F732" s="33"/>
      <c r="G732" s="33"/>
    </row>
    <row r="733" spans="6:7" x14ac:dyDescent="0.25">
      <c r="F733" s="33"/>
      <c r="G733" s="33"/>
    </row>
    <row r="734" spans="6:7" x14ac:dyDescent="0.25">
      <c r="F734" s="33"/>
      <c r="G734" s="33"/>
    </row>
    <row r="735" spans="6:7" x14ac:dyDescent="0.25">
      <c r="F735" s="33"/>
      <c r="G735" s="33"/>
    </row>
    <row r="736" spans="6:7" x14ac:dyDescent="0.25">
      <c r="F736" s="33"/>
      <c r="G736" s="33"/>
    </row>
    <row r="737" spans="6:7" x14ac:dyDescent="0.25">
      <c r="F737" s="33"/>
      <c r="G737" s="33"/>
    </row>
    <row r="738" spans="6:7" x14ac:dyDescent="0.25">
      <c r="F738" s="33"/>
      <c r="G738" s="33"/>
    </row>
    <row r="739" spans="6:7" x14ac:dyDescent="0.25">
      <c r="F739" s="33"/>
      <c r="G739" s="33"/>
    </row>
    <row r="740" spans="6:7" x14ac:dyDescent="0.25">
      <c r="F740" s="33"/>
      <c r="G740" s="33"/>
    </row>
    <row r="741" spans="6:7" x14ac:dyDescent="0.25">
      <c r="F741" s="33"/>
      <c r="G741" s="33"/>
    </row>
    <row r="742" spans="6:7" x14ac:dyDescent="0.25">
      <c r="F742" s="33"/>
      <c r="G742" s="33"/>
    </row>
    <row r="743" spans="6:7" x14ac:dyDescent="0.25">
      <c r="F743" s="33"/>
      <c r="G743" s="33"/>
    </row>
    <row r="744" spans="6:7" x14ac:dyDescent="0.25">
      <c r="F744" s="33"/>
      <c r="G744" s="33"/>
    </row>
    <row r="745" spans="6:7" x14ac:dyDescent="0.25">
      <c r="F745" s="33"/>
      <c r="G745" s="33"/>
    </row>
    <row r="746" spans="6:7" x14ac:dyDescent="0.25">
      <c r="F746" s="33"/>
      <c r="G746" s="33"/>
    </row>
    <row r="747" spans="6:7" x14ac:dyDescent="0.25">
      <c r="F747" s="33"/>
      <c r="G747" s="33"/>
    </row>
    <row r="748" spans="6:7" x14ac:dyDescent="0.25">
      <c r="F748" s="33"/>
      <c r="G748" s="33"/>
    </row>
    <row r="749" spans="6:7" x14ac:dyDescent="0.25">
      <c r="F749" s="33"/>
      <c r="G749" s="33"/>
    </row>
    <row r="750" spans="6:7" x14ac:dyDescent="0.25">
      <c r="F750" s="33"/>
      <c r="G750" s="33"/>
    </row>
    <row r="751" spans="6:7" x14ac:dyDescent="0.25">
      <c r="F751" s="33"/>
      <c r="G751" s="33"/>
    </row>
    <row r="752" spans="6:7" x14ac:dyDescent="0.25">
      <c r="F752" s="33"/>
      <c r="G752" s="33"/>
    </row>
    <row r="753" spans="6:7" x14ac:dyDescent="0.25">
      <c r="F753" s="33"/>
      <c r="G753" s="33"/>
    </row>
    <row r="754" spans="6:7" x14ac:dyDescent="0.25">
      <c r="F754" s="33"/>
      <c r="G754" s="33"/>
    </row>
    <row r="755" spans="6:7" x14ac:dyDescent="0.25">
      <c r="F755" s="33"/>
      <c r="G755" s="33"/>
    </row>
    <row r="756" spans="6:7" x14ac:dyDescent="0.25">
      <c r="F756" s="33"/>
      <c r="G756" s="33"/>
    </row>
    <row r="757" spans="6:7" x14ac:dyDescent="0.25">
      <c r="F757" s="33"/>
      <c r="G757" s="33"/>
    </row>
    <row r="758" spans="6:7" x14ac:dyDescent="0.25">
      <c r="F758" s="33"/>
      <c r="G758" s="33"/>
    </row>
    <row r="759" spans="6:7" x14ac:dyDescent="0.25">
      <c r="F759" s="33"/>
      <c r="G759" s="33"/>
    </row>
    <row r="760" spans="6:7" x14ac:dyDescent="0.25">
      <c r="F760" s="33"/>
      <c r="G760" s="33"/>
    </row>
    <row r="761" spans="6:7" x14ac:dyDescent="0.25">
      <c r="F761" s="33"/>
      <c r="G761" s="33"/>
    </row>
    <row r="762" spans="6:7" x14ac:dyDescent="0.25">
      <c r="F762" s="33"/>
      <c r="G762" s="33"/>
    </row>
    <row r="763" spans="6:7" x14ac:dyDescent="0.25">
      <c r="F763" s="33"/>
      <c r="G763" s="33"/>
    </row>
    <row r="764" spans="6:7" x14ac:dyDescent="0.25">
      <c r="F764" s="33"/>
      <c r="G764" s="33"/>
    </row>
    <row r="765" spans="6:7" x14ac:dyDescent="0.25">
      <c r="F765" s="33"/>
      <c r="G765" s="33"/>
    </row>
    <row r="766" spans="6:7" x14ac:dyDescent="0.25">
      <c r="F766" s="33"/>
      <c r="G766" s="33"/>
    </row>
    <row r="767" spans="6:7" x14ac:dyDescent="0.25">
      <c r="F767" s="33"/>
      <c r="G767" s="33"/>
    </row>
    <row r="768" spans="6:7" x14ac:dyDescent="0.25">
      <c r="F768" s="33"/>
      <c r="G768" s="33"/>
    </row>
    <row r="769" spans="6:7" x14ac:dyDescent="0.25">
      <c r="F769" s="33"/>
      <c r="G769" s="33"/>
    </row>
    <row r="770" spans="6:7" x14ac:dyDescent="0.25">
      <c r="F770" s="33"/>
      <c r="G770" s="33"/>
    </row>
    <row r="771" spans="6:7" x14ac:dyDescent="0.25">
      <c r="F771" s="33"/>
      <c r="G771" s="33"/>
    </row>
    <row r="772" spans="6:7" x14ac:dyDescent="0.25">
      <c r="F772" s="33"/>
      <c r="G772" s="33"/>
    </row>
    <row r="773" spans="6:7" x14ac:dyDescent="0.25">
      <c r="F773" s="33"/>
      <c r="G773" s="33"/>
    </row>
    <row r="774" spans="6:7" x14ac:dyDescent="0.25">
      <c r="F774" s="33"/>
      <c r="G774" s="33"/>
    </row>
    <row r="775" spans="6:7" x14ac:dyDescent="0.25">
      <c r="F775" s="33"/>
      <c r="G775" s="33"/>
    </row>
    <row r="776" spans="6:7" x14ac:dyDescent="0.25">
      <c r="F776" s="33"/>
      <c r="G776" s="33"/>
    </row>
    <row r="777" spans="6:7" x14ac:dyDescent="0.25">
      <c r="F777" s="33"/>
      <c r="G777" s="33"/>
    </row>
    <row r="778" spans="6:7" x14ac:dyDescent="0.25">
      <c r="F778" s="33"/>
      <c r="G778" s="33"/>
    </row>
    <row r="779" spans="6:7" x14ac:dyDescent="0.25">
      <c r="F779" s="33"/>
      <c r="G779" s="33"/>
    </row>
    <row r="780" spans="6:7" x14ac:dyDescent="0.25">
      <c r="F780" s="33"/>
      <c r="G780" s="33"/>
    </row>
    <row r="781" spans="6:7" x14ac:dyDescent="0.25">
      <c r="F781" s="33"/>
      <c r="G781" s="33"/>
    </row>
    <row r="782" spans="6:7" x14ac:dyDescent="0.25">
      <c r="F782" s="33"/>
      <c r="G782" s="33"/>
    </row>
    <row r="783" spans="6:7" x14ac:dyDescent="0.25">
      <c r="F783" s="33"/>
      <c r="G783" s="33"/>
    </row>
    <row r="784" spans="6:7" x14ac:dyDescent="0.25">
      <c r="F784" s="33"/>
      <c r="G784" s="33"/>
    </row>
    <row r="785" spans="6:7" x14ac:dyDescent="0.25">
      <c r="F785" s="33"/>
      <c r="G785" s="33"/>
    </row>
    <row r="786" spans="6:7" x14ac:dyDescent="0.25">
      <c r="F786" s="33"/>
      <c r="G786" s="33"/>
    </row>
    <row r="787" spans="6:7" x14ac:dyDescent="0.25">
      <c r="F787" s="33"/>
      <c r="G787" s="33"/>
    </row>
    <row r="788" spans="6:7" x14ac:dyDescent="0.25">
      <c r="F788" s="33"/>
      <c r="G788" s="33"/>
    </row>
    <row r="789" spans="6:7" x14ac:dyDescent="0.25">
      <c r="F789" s="33"/>
      <c r="G789" s="33"/>
    </row>
    <row r="790" spans="6:7" x14ac:dyDescent="0.25">
      <c r="F790" s="33"/>
      <c r="G790" s="33"/>
    </row>
    <row r="791" spans="6:7" x14ac:dyDescent="0.25">
      <c r="F791" s="33"/>
      <c r="G791" s="33"/>
    </row>
    <row r="792" spans="6:7" x14ac:dyDescent="0.25">
      <c r="F792" s="33"/>
      <c r="G792" s="33"/>
    </row>
    <row r="793" spans="6:7" x14ac:dyDescent="0.25">
      <c r="F793" s="33"/>
      <c r="G793" s="33"/>
    </row>
    <row r="794" spans="6:7" x14ac:dyDescent="0.25">
      <c r="F794" s="33"/>
      <c r="G794" s="33"/>
    </row>
    <row r="795" spans="6:7" x14ac:dyDescent="0.25">
      <c r="F795" s="33"/>
      <c r="G795" s="33"/>
    </row>
    <row r="796" spans="6:7" x14ac:dyDescent="0.25">
      <c r="F796" s="33"/>
      <c r="G796" s="33"/>
    </row>
    <row r="797" spans="6:7" x14ac:dyDescent="0.25">
      <c r="F797" s="33"/>
      <c r="G797" s="33"/>
    </row>
    <row r="798" spans="6:7" x14ac:dyDescent="0.25">
      <c r="F798" s="33"/>
      <c r="G798" s="33"/>
    </row>
    <row r="799" spans="6:7" x14ac:dyDescent="0.25">
      <c r="F799" s="33"/>
      <c r="G799" s="33"/>
    </row>
    <row r="800" spans="6:7" x14ac:dyDescent="0.25">
      <c r="F800" s="33"/>
      <c r="G800" s="33"/>
    </row>
    <row r="801" spans="6:7" x14ac:dyDescent="0.25">
      <c r="F801" s="33"/>
      <c r="G801" s="33"/>
    </row>
    <row r="802" spans="6:7" x14ac:dyDescent="0.25">
      <c r="F802" s="33"/>
      <c r="G802" s="33"/>
    </row>
    <row r="803" spans="6:7" x14ac:dyDescent="0.25">
      <c r="F803" s="33"/>
      <c r="G803" s="33"/>
    </row>
    <row r="804" spans="6:7" x14ac:dyDescent="0.25">
      <c r="F804" s="33"/>
      <c r="G804" s="33"/>
    </row>
    <row r="805" spans="6:7" x14ac:dyDescent="0.25">
      <c r="F805" s="33"/>
      <c r="G805" s="33"/>
    </row>
    <row r="806" spans="6:7" x14ac:dyDescent="0.25">
      <c r="F806" s="33"/>
      <c r="G806" s="33"/>
    </row>
    <row r="807" spans="6:7" x14ac:dyDescent="0.25">
      <c r="F807" s="33"/>
      <c r="G807" s="33"/>
    </row>
    <row r="808" spans="6:7" x14ac:dyDescent="0.25">
      <c r="F808" s="33"/>
      <c r="G808" s="33"/>
    </row>
    <row r="809" spans="6:7" x14ac:dyDescent="0.25">
      <c r="F809" s="33"/>
      <c r="G809" s="33"/>
    </row>
    <row r="810" spans="6:7" x14ac:dyDescent="0.25">
      <c r="F810" s="33"/>
      <c r="G810" s="33"/>
    </row>
    <row r="811" spans="6:7" x14ac:dyDescent="0.25">
      <c r="F811" s="33"/>
      <c r="G811" s="33"/>
    </row>
    <row r="812" spans="6:7" x14ac:dyDescent="0.25">
      <c r="F812" s="33"/>
      <c r="G812" s="33"/>
    </row>
    <row r="813" spans="6:7" x14ac:dyDescent="0.25">
      <c r="F813" s="33"/>
      <c r="G813" s="33"/>
    </row>
    <row r="814" spans="6:7" x14ac:dyDescent="0.25">
      <c r="F814" s="33"/>
      <c r="G814" s="33"/>
    </row>
    <row r="815" spans="6:7" x14ac:dyDescent="0.25">
      <c r="F815" s="33"/>
      <c r="G815" s="33"/>
    </row>
    <row r="816" spans="6:7" x14ac:dyDescent="0.25">
      <c r="F816" s="33"/>
      <c r="G816" s="33"/>
    </row>
    <row r="817" spans="6:7" x14ac:dyDescent="0.25">
      <c r="F817" s="33"/>
      <c r="G817" s="33"/>
    </row>
    <row r="818" spans="6:7" x14ac:dyDescent="0.25">
      <c r="F818" s="33"/>
      <c r="G818" s="33"/>
    </row>
    <row r="819" spans="6:7" x14ac:dyDescent="0.25">
      <c r="F819" s="33"/>
      <c r="G819" s="33"/>
    </row>
    <row r="820" spans="6:7" x14ac:dyDescent="0.25">
      <c r="F820" s="33"/>
      <c r="G820" s="33"/>
    </row>
    <row r="821" spans="6:7" x14ac:dyDescent="0.25">
      <c r="F821" s="33"/>
      <c r="G821" s="33"/>
    </row>
    <row r="822" spans="6:7" x14ac:dyDescent="0.25">
      <c r="F822" s="33"/>
      <c r="G822" s="33"/>
    </row>
    <row r="823" spans="6:7" x14ac:dyDescent="0.25">
      <c r="F823" s="33"/>
      <c r="G823" s="33"/>
    </row>
    <row r="824" spans="6:7" x14ac:dyDescent="0.25">
      <c r="F824" s="33"/>
      <c r="G824" s="33"/>
    </row>
    <row r="825" spans="6:7" x14ac:dyDescent="0.25">
      <c r="F825" s="33"/>
      <c r="G825" s="33"/>
    </row>
    <row r="826" spans="6:7" x14ac:dyDescent="0.25">
      <c r="F826" s="33"/>
      <c r="G826" s="33"/>
    </row>
    <row r="827" spans="6:7" x14ac:dyDescent="0.25">
      <c r="F827" s="33"/>
      <c r="G827" s="33"/>
    </row>
    <row r="828" spans="6:7" x14ac:dyDescent="0.25">
      <c r="F828" s="33"/>
      <c r="G828" s="33"/>
    </row>
    <row r="829" spans="6:7" x14ac:dyDescent="0.25">
      <c r="F829" s="33"/>
      <c r="G829" s="33"/>
    </row>
    <row r="830" spans="6:7" x14ac:dyDescent="0.25">
      <c r="F830" s="33"/>
      <c r="G830" s="33"/>
    </row>
    <row r="831" spans="6:7" x14ac:dyDescent="0.25">
      <c r="F831" s="33"/>
      <c r="G831" s="33"/>
    </row>
    <row r="832" spans="6:7" x14ac:dyDescent="0.25">
      <c r="F832" s="33"/>
      <c r="G832" s="33"/>
    </row>
    <row r="833" spans="6:7" x14ac:dyDescent="0.25">
      <c r="F833" s="33"/>
      <c r="G833" s="33"/>
    </row>
    <row r="834" spans="6:7" x14ac:dyDescent="0.25">
      <c r="F834" s="33"/>
      <c r="G834" s="33"/>
    </row>
    <row r="835" spans="6:7" x14ac:dyDescent="0.25">
      <c r="F835" s="33"/>
      <c r="G835" s="33"/>
    </row>
    <row r="836" spans="6:7" x14ac:dyDescent="0.25">
      <c r="F836" s="33"/>
      <c r="G836" s="33"/>
    </row>
    <row r="837" spans="6:7" x14ac:dyDescent="0.25">
      <c r="F837" s="33"/>
      <c r="G837" s="33"/>
    </row>
    <row r="838" spans="6:7" x14ac:dyDescent="0.25">
      <c r="F838" s="33"/>
      <c r="G838" s="33"/>
    </row>
    <row r="839" spans="6:7" x14ac:dyDescent="0.25">
      <c r="F839" s="33"/>
      <c r="G839" s="33"/>
    </row>
    <row r="840" spans="6:7" x14ac:dyDescent="0.25">
      <c r="F840" s="33"/>
      <c r="G840" s="33"/>
    </row>
    <row r="841" spans="6:7" x14ac:dyDescent="0.25">
      <c r="F841" s="33"/>
      <c r="G841" s="33"/>
    </row>
    <row r="842" spans="6:7" x14ac:dyDescent="0.25">
      <c r="F842" s="33"/>
      <c r="G842" s="33"/>
    </row>
    <row r="843" spans="6:7" x14ac:dyDescent="0.25">
      <c r="F843" s="33"/>
      <c r="G843" s="33"/>
    </row>
    <row r="844" spans="6:7" x14ac:dyDescent="0.25">
      <c r="F844" s="33"/>
      <c r="G844" s="33"/>
    </row>
    <row r="845" spans="6:7" x14ac:dyDescent="0.25">
      <c r="F845" s="33"/>
      <c r="G845" s="33"/>
    </row>
    <row r="846" spans="6:7" x14ac:dyDescent="0.25">
      <c r="F846" s="33"/>
      <c r="G846" s="33"/>
    </row>
    <row r="847" spans="6:7" x14ac:dyDescent="0.25">
      <c r="F847" s="33"/>
      <c r="G847" s="33"/>
    </row>
    <row r="848" spans="6:7" x14ac:dyDescent="0.25">
      <c r="F848" s="33"/>
      <c r="G848" s="33"/>
    </row>
    <row r="849" spans="6:7" x14ac:dyDescent="0.25">
      <c r="F849" s="33"/>
      <c r="G849" s="33"/>
    </row>
    <row r="850" spans="6:7" x14ac:dyDescent="0.25">
      <c r="F850" s="33"/>
      <c r="G850" s="33"/>
    </row>
    <row r="851" spans="6:7" x14ac:dyDescent="0.25">
      <c r="F851" s="33"/>
      <c r="G851" s="33"/>
    </row>
    <row r="852" spans="6:7" x14ac:dyDescent="0.25">
      <c r="F852" s="33"/>
      <c r="G852" s="33"/>
    </row>
    <row r="853" spans="6:7" x14ac:dyDescent="0.25">
      <c r="F853" s="33"/>
      <c r="G853" s="33"/>
    </row>
    <row r="854" spans="6:7" x14ac:dyDescent="0.25">
      <c r="F854" s="33"/>
      <c r="G854" s="33"/>
    </row>
    <row r="855" spans="6:7" x14ac:dyDescent="0.25">
      <c r="F855" s="33"/>
      <c r="G855" s="33"/>
    </row>
    <row r="856" spans="6:7" x14ac:dyDescent="0.25">
      <c r="F856" s="33"/>
      <c r="G856" s="33"/>
    </row>
    <row r="857" spans="6:7" x14ac:dyDescent="0.25">
      <c r="F857" s="33"/>
      <c r="G857" s="33"/>
    </row>
    <row r="858" spans="6:7" x14ac:dyDescent="0.25">
      <c r="F858" s="33"/>
      <c r="G858" s="33"/>
    </row>
    <row r="859" spans="6:7" x14ac:dyDescent="0.25">
      <c r="F859" s="33"/>
      <c r="G859" s="33"/>
    </row>
    <row r="860" spans="6:7" x14ac:dyDescent="0.25">
      <c r="F860" s="33"/>
      <c r="G860" s="33"/>
    </row>
    <row r="861" spans="6:7" x14ac:dyDescent="0.25">
      <c r="F861" s="33"/>
      <c r="G861" s="33"/>
    </row>
    <row r="862" spans="6:7" x14ac:dyDescent="0.25">
      <c r="F862" s="33"/>
      <c r="G862" s="33"/>
    </row>
    <row r="863" spans="6:7" x14ac:dyDescent="0.25">
      <c r="F863" s="33"/>
      <c r="G863" s="33"/>
    </row>
    <row r="864" spans="6:7" x14ac:dyDescent="0.25">
      <c r="F864" s="33"/>
      <c r="G864" s="33"/>
    </row>
    <row r="865" spans="6:7" x14ac:dyDescent="0.25">
      <c r="F865" s="33"/>
      <c r="G865" s="33"/>
    </row>
    <row r="866" spans="6:7" x14ac:dyDescent="0.25">
      <c r="F866" s="33"/>
      <c r="G866" s="33"/>
    </row>
    <row r="867" spans="6:7" x14ac:dyDescent="0.25">
      <c r="F867" s="33"/>
      <c r="G867" s="33"/>
    </row>
    <row r="868" spans="6:7" x14ac:dyDescent="0.25">
      <c r="F868" s="33"/>
      <c r="G868" s="33"/>
    </row>
    <row r="869" spans="6:7" x14ac:dyDescent="0.25">
      <c r="F869" s="33"/>
      <c r="G869" s="33"/>
    </row>
    <row r="870" spans="6:7" x14ac:dyDescent="0.25">
      <c r="F870" s="33"/>
      <c r="G870" s="33"/>
    </row>
    <row r="871" spans="6:7" x14ac:dyDescent="0.25">
      <c r="F871" s="33"/>
      <c r="G871" s="33"/>
    </row>
    <row r="872" spans="6:7" x14ac:dyDescent="0.25">
      <c r="F872" s="33"/>
      <c r="G872" s="33"/>
    </row>
    <row r="873" spans="6:7" x14ac:dyDescent="0.25">
      <c r="F873" s="33"/>
      <c r="G873" s="33"/>
    </row>
    <row r="874" spans="6:7" x14ac:dyDescent="0.25">
      <c r="F874" s="33"/>
      <c r="G874" s="33"/>
    </row>
    <row r="875" spans="6:7" x14ac:dyDescent="0.25">
      <c r="F875" s="33"/>
      <c r="G875" s="33"/>
    </row>
    <row r="876" spans="6:7" x14ac:dyDescent="0.25">
      <c r="F876" s="33"/>
      <c r="G876" s="33"/>
    </row>
    <row r="877" spans="6:7" x14ac:dyDescent="0.25">
      <c r="F877" s="33"/>
      <c r="G877" s="33"/>
    </row>
    <row r="878" spans="6:7" x14ac:dyDescent="0.25">
      <c r="F878" s="33"/>
      <c r="G878" s="33"/>
    </row>
    <row r="879" spans="6:7" x14ac:dyDescent="0.25">
      <c r="F879" s="33"/>
      <c r="G879" s="33"/>
    </row>
    <row r="880" spans="6:7" x14ac:dyDescent="0.25">
      <c r="F880" s="33"/>
      <c r="G880" s="33"/>
    </row>
    <row r="881" spans="6:7" x14ac:dyDescent="0.25">
      <c r="F881" s="33"/>
      <c r="G881" s="33"/>
    </row>
    <row r="882" spans="6:7" x14ac:dyDescent="0.25">
      <c r="F882" s="33"/>
      <c r="G882" s="33"/>
    </row>
    <row r="883" spans="6:7" x14ac:dyDescent="0.25">
      <c r="F883" s="33"/>
      <c r="G883" s="33"/>
    </row>
    <row r="884" spans="6:7" x14ac:dyDescent="0.25">
      <c r="F884" s="33"/>
      <c r="G884" s="33"/>
    </row>
    <row r="885" spans="6:7" x14ac:dyDescent="0.25">
      <c r="F885" s="33"/>
      <c r="G885" s="33"/>
    </row>
    <row r="886" spans="6:7" x14ac:dyDescent="0.25">
      <c r="F886" s="33"/>
      <c r="G886" s="33"/>
    </row>
    <row r="887" spans="6:7" x14ac:dyDescent="0.25">
      <c r="F887" s="33"/>
      <c r="G887" s="33"/>
    </row>
    <row r="888" spans="6:7" x14ac:dyDescent="0.25">
      <c r="F888" s="33"/>
      <c r="G888" s="33"/>
    </row>
    <row r="889" spans="6:7" x14ac:dyDescent="0.25">
      <c r="F889" s="33"/>
      <c r="G889" s="33"/>
    </row>
    <row r="890" spans="6:7" x14ac:dyDescent="0.25">
      <c r="F890" s="33"/>
      <c r="G890" s="33"/>
    </row>
    <row r="891" spans="6:7" x14ac:dyDescent="0.25">
      <c r="F891" s="33"/>
      <c r="G891" s="33"/>
    </row>
    <row r="892" spans="6:7" x14ac:dyDescent="0.25">
      <c r="F892" s="33"/>
      <c r="G892" s="33"/>
    </row>
    <row r="893" spans="6:7" x14ac:dyDescent="0.25">
      <c r="F893" s="33"/>
      <c r="G893" s="33"/>
    </row>
    <row r="894" spans="6:7" x14ac:dyDescent="0.25">
      <c r="F894" s="33"/>
      <c r="G894" s="33"/>
    </row>
    <row r="895" spans="6:7" x14ac:dyDescent="0.25">
      <c r="F895" s="33"/>
      <c r="G895" s="33"/>
    </row>
    <row r="896" spans="6:7" x14ac:dyDescent="0.25">
      <c r="F896" s="33"/>
      <c r="G896" s="33"/>
    </row>
    <row r="897" spans="6:7" x14ac:dyDescent="0.25">
      <c r="F897" s="33"/>
      <c r="G897" s="33"/>
    </row>
    <row r="898" spans="6:7" x14ac:dyDescent="0.25">
      <c r="F898" s="33"/>
      <c r="G898" s="33"/>
    </row>
    <row r="899" spans="6:7" x14ac:dyDescent="0.25">
      <c r="F899" s="33"/>
      <c r="G899" s="33"/>
    </row>
    <row r="900" spans="6:7" x14ac:dyDescent="0.25">
      <c r="F900" s="33"/>
      <c r="G900" s="33"/>
    </row>
    <row r="901" spans="6:7" x14ac:dyDescent="0.25">
      <c r="F901" s="33"/>
      <c r="G901" s="33"/>
    </row>
    <row r="902" spans="6:7" x14ac:dyDescent="0.25">
      <c r="F902" s="33"/>
      <c r="G902" s="33"/>
    </row>
    <row r="903" spans="6:7" x14ac:dyDescent="0.25">
      <c r="F903" s="33"/>
      <c r="G903" s="33"/>
    </row>
    <row r="904" spans="6:7" x14ac:dyDescent="0.25">
      <c r="F904" s="33"/>
      <c r="G904" s="33"/>
    </row>
    <row r="905" spans="6:7" x14ac:dyDescent="0.25">
      <c r="F905" s="33"/>
      <c r="G905" s="33"/>
    </row>
    <row r="906" spans="6:7" x14ac:dyDescent="0.25">
      <c r="F906" s="33"/>
      <c r="G906" s="33"/>
    </row>
    <row r="907" spans="6:7" x14ac:dyDescent="0.25">
      <c r="F907" s="33"/>
      <c r="G907" s="33"/>
    </row>
    <row r="908" spans="6:7" x14ac:dyDescent="0.25">
      <c r="F908" s="33"/>
      <c r="G908" s="33"/>
    </row>
    <row r="909" spans="6:7" x14ac:dyDescent="0.25">
      <c r="F909" s="33"/>
      <c r="G909" s="33"/>
    </row>
    <row r="910" spans="6:7" x14ac:dyDescent="0.25">
      <c r="F910" s="33"/>
      <c r="G910" s="33"/>
    </row>
    <row r="911" spans="6:7" x14ac:dyDescent="0.25">
      <c r="F911" s="33"/>
      <c r="G911" s="33"/>
    </row>
    <row r="912" spans="6:7" x14ac:dyDescent="0.25">
      <c r="F912" s="33"/>
      <c r="G912" s="33"/>
    </row>
    <row r="913" spans="6:7" x14ac:dyDescent="0.25">
      <c r="F913" s="33"/>
      <c r="G913" s="33"/>
    </row>
    <row r="914" spans="6:7" x14ac:dyDescent="0.25">
      <c r="F914" s="33"/>
      <c r="G914" s="33"/>
    </row>
    <row r="915" spans="6:7" x14ac:dyDescent="0.25">
      <c r="F915" s="33"/>
      <c r="G915" s="33"/>
    </row>
    <row r="916" spans="6:7" x14ac:dyDescent="0.25">
      <c r="F916" s="33"/>
      <c r="G916" s="33"/>
    </row>
    <row r="917" spans="6:7" x14ac:dyDescent="0.25">
      <c r="F917" s="33"/>
      <c r="G917" s="33"/>
    </row>
    <row r="918" spans="6:7" x14ac:dyDescent="0.25">
      <c r="F918" s="33"/>
      <c r="G918" s="33"/>
    </row>
    <row r="919" spans="6:7" x14ac:dyDescent="0.25">
      <c r="F919" s="33"/>
      <c r="G919" s="33"/>
    </row>
    <row r="920" spans="6:7" x14ac:dyDescent="0.25">
      <c r="F920" s="33"/>
      <c r="G920" s="33"/>
    </row>
    <row r="921" spans="6:7" x14ac:dyDescent="0.25">
      <c r="F921" s="33"/>
      <c r="G921" s="33"/>
    </row>
    <row r="922" spans="6:7" x14ac:dyDescent="0.25">
      <c r="F922" s="33"/>
      <c r="G922" s="33"/>
    </row>
    <row r="923" spans="6:7" x14ac:dyDescent="0.25">
      <c r="F923" s="33"/>
      <c r="G923" s="33"/>
    </row>
    <row r="924" spans="6:7" x14ac:dyDescent="0.25">
      <c r="F924" s="33"/>
      <c r="G924" s="33"/>
    </row>
    <row r="925" spans="6:7" x14ac:dyDescent="0.25">
      <c r="F925" s="33"/>
      <c r="G925" s="33"/>
    </row>
    <row r="926" spans="6:7" x14ac:dyDescent="0.25">
      <c r="F926" s="33"/>
      <c r="G926" s="33"/>
    </row>
    <row r="927" spans="6:7" x14ac:dyDescent="0.25">
      <c r="F927" s="33"/>
      <c r="G927" s="33"/>
    </row>
    <row r="928" spans="6:7" x14ac:dyDescent="0.25">
      <c r="F928" s="33"/>
      <c r="G928" s="33"/>
    </row>
    <row r="929" spans="6:7" x14ac:dyDescent="0.25">
      <c r="F929" s="33"/>
      <c r="G929" s="33"/>
    </row>
    <row r="930" spans="6:7" x14ac:dyDescent="0.25">
      <c r="F930" s="33"/>
      <c r="G930" s="33"/>
    </row>
    <row r="931" spans="6:7" x14ac:dyDescent="0.25">
      <c r="F931" s="33"/>
      <c r="G931" s="33"/>
    </row>
    <row r="932" spans="6:7" x14ac:dyDescent="0.25">
      <c r="F932" s="33"/>
      <c r="G932" s="33"/>
    </row>
    <row r="933" spans="6:7" x14ac:dyDescent="0.25">
      <c r="F933" s="33"/>
      <c r="G933" s="33"/>
    </row>
    <row r="934" spans="6:7" x14ac:dyDescent="0.25">
      <c r="F934" s="33"/>
      <c r="G934" s="33"/>
    </row>
    <row r="935" spans="6:7" x14ac:dyDescent="0.25">
      <c r="F935" s="33"/>
      <c r="G935" s="33"/>
    </row>
    <row r="936" spans="6:7" x14ac:dyDescent="0.25">
      <c r="F936" s="33"/>
      <c r="G936" s="33"/>
    </row>
    <row r="937" spans="6:7" x14ac:dyDescent="0.25">
      <c r="F937" s="33"/>
      <c r="G937" s="33"/>
    </row>
    <row r="938" spans="6:7" x14ac:dyDescent="0.25">
      <c r="F938" s="33"/>
      <c r="G938" s="33"/>
    </row>
    <row r="939" spans="6:7" x14ac:dyDescent="0.25">
      <c r="F939" s="33"/>
      <c r="G939" s="33"/>
    </row>
    <row r="940" spans="6:7" x14ac:dyDescent="0.25">
      <c r="F940" s="33"/>
      <c r="G940" s="33"/>
    </row>
    <row r="941" spans="6:7" x14ac:dyDescent="0.25">
      <c r="F941" s="33"/>
      <c r="G941" s="33"/>
    </row>
    <row r="942" spans="6:7" x14ac:dyDescent="0.25">
      <c r="F942" s="33"/>
      <c r="G942" s="33"/>
    </row>
    <row r="943" spans="6:7" x14ac:dyDescent="0.25">
      <c r="F943" s="33"/>
      <c r="G943" s="33"/>
    </row>
    <row r="944" spans="6:7" x14ac:dyDescent="0.25">
      <c r="F944" s="33"/>
      <c r="G944" s="33"/>
    </row>
    <row r="945" spans="6:7" x14ac:dyDescent="0.25">
      <c r="F945" s="33"/>
      <c r="G945" s="33"/>
    </row>
    <row r="946" spans="6:7" x14ac:dyDescent="0.25">
      <c r="F946" s="33"/>
      <c r="G946" s="33"/>
    </row>
    <row r="947" spans="6:7" x14ac:dyDescent="0.25">
      <c r="F947" s="33"/>
      <c r="G947" s="33"/>
    </row>
    <row r="948" spans="6:7" x14ac:dyDescent="0.25">
      <c r="F948" s="33"/>
      <c r="G948" s="33"/>
    </row>
    <row r="949" spans="6:7" x14ac:dyDescent="0.25">
      <c r="F949" s="33"/>
      <c r="G949" s="33"/>
    </row>
    <row r="950" spans="6:7" x14ac:dyDescent="0.25">
      <c r="F950" s="33"/>
      <c r="G950" s="33"/>
    </row>
    <row r="951" spans="6:7" x14ac:dyDescent="0.25">
      <c r="F951" s="33"/>
      <c r="G951" s="33"/>
    </row>
    <row r="952" spans="6:7" x14ac:dyDescent="0.25">
      <c r="F952" s="33"/>
      <c r="G952" s="33"/>
    </row>
    <row r="953" spans="6:7" x14ac:dyDescent="0.25">
      <c r="F953" s="33"/>
      <c r="G953" s="33"/>
    </row>
    <row r="954" spans="6:7" x14ac:dyDescent="0.25">
      <c r="F954" s="33"/>
      <c r="G954" s="33"/>
    </row>
    <row r="955" spans="6:7" x14ac:dyDescent="0.25">
      <c r="F955" s="33"/>
      <c r="G955" s="33"/>
    </row>
    <row r="956" spans="6:7" x14ac:dyDescent="0.25">
      <c r="F956" s="33"/>
      <c r="G956" s="33"/>
    </row>
    <row r="957" spans="6:7" x14ac:dyDescent="0.25">
      <c r="F957" s="33"/>
      <c r="G957" s="33"/>
    </row>
    <row r="958" spans="6:7" x14ac:dyDescent="0.25">
      <c r="F958" s="33"/>
      <c r="G958" s="33"/>
    </row>
    <row r="959" spans="6:7" x14ac:dyDescent="0.25">
      <c r="F959" s="33"/>
      <c r="G959" s="33"/>
    </row>
    <row r="960" spans="6:7" x14ac:dyDescent="0.25">
      <c r="F960" s="33"/>
      <c r="G960" s="33"/>
    </row>
    <row r="961" spans="6:7" x14ac:dyDescent="0.25">
      <c r="F961" s="33"/>
      <c r="G961" s="33"/>
    </row>
    <row r="962" spans="6:7" x14ac:dyDescent="0.25">
      <c r="F962" s="33"/>
      <c r="G962" s="33"/>
    </row>
    <row r="963" spans="6:7" x14ac:dyDescent="0.25">
      <c r="F963" s="33"/>
      <c r="G963" s="33"/>
    </row>
    <row r="964" spans="6:7" x14ac:dyDescent="0.25">
      <c r="F964" s="33"/>
      <c r="G964" s="33"/>
    </row>
    <row r="965" spans="6:7" x14ac:dyDescent="0.25">
      <c r="F965" s="33"/>
      <c r="G965" s="33"/>
    </row>
    <row r="966" spans="6:7" x14ac:dyDescent="0.25">
      <c r="F966" s="33"/>
      <c r="G966" s="33"/>
    </row>
    <row r="967" spans="6:7" x14ac:dyDescent="0.25">
      <c r="F967" s="33"/>
      <c r="G967" s="33"/>
    </row>
    <row r="968" spans="6:7" x14ac:dyDescent="0.25">
      <c r="F968" s="33"/>
      <c r="G968" s="33"/>
    </row>
    <row r="969" spans="6:7" x14ac:dyDescent="0.25">
      <c r="F969" s="33"/>
      <c r="G969" s="33"/>
    </row>
    <row r="970" spans="6:7" x14ac:dyDescent="0.25">
      <c r="F970" s="33"/>
      <c r="G970" s="33"/>
    </row>
    <row r="971" spans="6:7" x14ac:dyDescent="0.25">
      <c r="F971" s="33"/>
      <c r="G971" s="33"/>
    </row>
    <row r="972" spans="6:7" x14ac:dyDescent="0.25">
      <c r="F972" s="33"/>
      <c r="G972" s="33"/>
    </row>
    <row r="973" spans="6:7" x14ac:dyDescent="0.25">
      <c r="F973" s="33"/>
      <c r="G973" s="33"/>
    </row>
    <row r="974" spans="6:7" x14ac:dyDescent="0.25">
      <c r="F974" s="33"/>
      <c r="G974" s="33"/>
    </row>
    <row r="975" spans="6:7" x14ac:dyDescent="0.25">
      <c r="F975" s="33"/>
      <c r="G975" s="33"/>
    </row>
    <row r="976" spans="6:7" x14ac:dyDescent="0.25">
      <c r="F976" s="33"/>
      <c r="G976" s="33"/>
    </row>
    <row r="977" spans="6:7" x14ac:dyDescent="0.25">
      <c r="F977" s="33"/>
      <c r="G977" s="33"/>
    </row>
    <row r="978" spans="6:7" x14ac:dyDescent="0.25">
      <c r="F978" s="33"/>
      <c r="G978" s="33"/>
    </row>
    <row r="979" spans="6:7" x14ac:dyDescent="0.25">
      <c r="F979" s="33"/>
      <c r="G979" s="33"/>
    </row>
    <row r="980" spans="6:7" x14ac:dyDescent="0.25">
      <c r="F980" s="33"/>
      <c r="G980" s="33"/>
    </row>
    <row r="981" spans="6:7" x14ac:dyDescent="0.25">
      <c r="F981" s="33"/>
      <c r="G981" s="33"/>
    </row>
    <row r="982" spans="6:7" x14ac:dyDescent="0.25">
      <c r="F982" s="33"/>
      <c r="G982" s="33"/>
    </row>
    <row r="983" spans="6:7" x14ac:dyDescent="0.25">
      <c r="F983" s="33"/>
      <c r="G983" s="33"/>
    </row>
    <row r="984" spans="6:7" x14ac:dyDescent="0.25">
      <c r="F984" s="33"/>
      <c r="G984" s="33"/>
    </row>
    <row r="985" spans="6:7" x14ac:dyDescent="0.25">
      <c r="F985" s="33"/>
      <c r="G985" s="33"/>
    </row>
    <row r="986" spans="6:7" x14ac:dyDescent="0.25">
      <c r="F986" s="33"/>
      <c r="G986" s="33"/>
    </row>
    <row r="987" spans="6:7" x14ac:dyDescent="0.25">
      <c r="F987" s="33"/>
      <c r="G987" s="33"/>
    </row>
    <row r="988" spans="6:7" x14ac:dyDescent="0.25">
      <c r="F988" s="33"/>
      <c r="G988" s="33"/>
    </row>
    <row r="989" spans="6:7" x14ac:dyDescent="0.25">
      <c r="F989" s="33"/>
      <c r="G989" s="33"/>
    </row>
    <row r="990" spans="6:7" x14ac:dyDescent="0.25">
      <c r="F990" s="33"/>
      <c r="G990" s="33"/>
    </row>
    <row r="991" spans="6:7" x14ac:dyDescent="0.25">
      <c r="F991" s="33"/>
      <c r="G991" s="33"/>
    </row>
    <row r="992" spans="6:7" x14ac:dyDescent="0.25">
      <c r="F992" s="33"/>
      <c r="G992" s="33"/>
    </row>
    <row r="993" spans="6:7" x14ac:dyDescent="0.25">
      <c r="F993" s="33"/>
      <c r="G993" s="33"/>
    </row>
    <row r="994" spans="6:7" x14ac:dyDescent="0.25">
      <c r="F994" s="33"/>
      <c r="G994" s="33"/>
    </row>
    <row r="995" spans="6:7" x14ac:dyDescent="0.25">
      <c r="F995" s="33"/>
      <c r="G995" s="33"/>
    </row>
    <row r="996" spans="6:7" x14ac:dyDescent="0.25">
      <c r="F996" s="33"/>
      <c r="G996" s="33"/>
    </row>
    <row r="997" spans="6:7" x14ac:dyDescent="0.25">
      <c r="F997" s="33"/>
      <c r="G997" s="33"/>
    </row>
    <row r="998" spans="6:7" x14ac:dyDescent="0.25">
      <c r="F998" s="33"/>
      <c r="G998" s="33"/>
    </row>
    <row r="999" spans="6:7" x14ac:dyDescent="0.25">
      <c r="F999" s="33"/>
      <c r="G999" s="33"/>
    </row>
    <row r="1000" spans="6:7" x14ac:dyDescent="0.25">
      <c r="F1000" s="33"/>
      <c r="G1000" s="33"/>
    </row>
    <row r="1001" spans="6:7" x14ac:dyDescent="0.25">
      <c r="F1001" s="33"/>
      <c r="G1001" s="33"/>
    </row>
    <row r="1002" spans="6:7" x14ac:dyDescent="0.25">
      <c r="F1002" s="33"/>
      <c r="G1002" s="33"/>
    </row>
    <row r="1003" spans="6:7" x14ac:dyDescent="0.25">
      <c r="F1003" s="33"/>
      <c r="G1003" s="33"/>
    </row>
    <row r="1004" spans="6:7" x14ac:dyDescent="0.25">
      <c r="F1004" s="33"/>
      <c r="G1004" s="33"/>
    </row>
    <row r="1005" spans="6:7" x14ac:dyDescent="0.25">
      <c r="F1005" s="33"/>
      <c r="G1005" s="33"/>
    </row>
    <row r="1006" spans="6:7" x14ac:dyDescent="0.25">
      <c r="F1006" s="33"/>
      <c r="G1006" s="33"/>
    </row>
    <row r="1007" spans="6:7" x14ac:dyDescent="0.25">
      <c r="F1007" s="33"/>
      <c r="G1007" s="33"/>
    </row>
    <row r="1008" spans="6:7" x14ac:dyDescent="0.25">
      <c r="F1008" s="33"/>
      <c r="G1008" s="33"/>
    </row>
    <row r="1009" spans="6:7" x14ac:dyDescent="0.25">
      <c r="F1009" s="33"/>
      <c r="G1009" s="33"/>
    </row>
    <row r="1010" spans="6:7" x14ac:dyDescent="0.25">
      <c r="F1010" s="33"/>
      <c r="G1010" s="33"/>
    </row>
    <row r="1011" spans="6:7" x14ac:dyDescent="0.25">
      <c r="F1011" s="33"/>
      <c r="G1011" s="33"/>
    </row>
    <row r="1012" spans="6:7" x14ac:dyDescent="0.25">
      <c r="F1012" s="33"/>
      <c r="G1012" s="33"/>
    </row>
    <row r="1013" spans="6:7" x14ac:dyDescent="0.25">
      <c r="F1013" s="33"/>
      <c r="G1013" s="33"/>
    </row>
    <row r="1014" spans="6:7" x14ac:dyDescent="0.25">
      <c r="F1014" s="33"/>
      <c r="G1014" s="33"/>
    </row>
    <row r="1015" spans="6:7" x14ac:dyDescent="0.25">
      <c r="F1015" s="33"/>
      <c r="G1015" s="33"/>
    </row>
    <row r="1016" spans="6:7" x14ac:dyDescent="0.25">
      <c r="F1016" s="33"/>
      <c r="G1016" s="33"/>
    </row>
    <row r="1017" spans="6:7" x14ac:dyDescent="0.25">
      <c r="F1017" s="33"/>
      <c r="G1017" s="33"/>
    </row>
    <row r="1018" spans="6:7" x14ac:dyDescent="0.25">
      <c r="F1018" s="33"/>
      <c r="G1018" s="33"/>
    </row>
    <row r="1019" spans="6:7" x14ac:dyDescent="0.25">
      <c r="F1019" s="33"/>
      <c r="G1019" s="33"/>
    </row>
    <row r="1020" spans="6:7" x14ac:dyDescent="0.25">
      <c r="F1020" s="33"/>
      <c r="G1020" s="33"/>
    </row>
    <row r="1021" spans="6:7" x14ac:dyDescent="0.25">
      <c r="F1021" s="33"/>
      <c r="G1021" s="33"/>
    </row>
    <row r="1022" spans="6:7" x14ac:dyDescent="0.25">
      <c r="F1022" s="33"/>
      <c r="G1022" s="33"/>
    </row>
    <row r="1023" spans="6:7" x14ac:dyDescent="0.25">
      <c r="F1023" s="33"/>
      <c r="G1023" s="33"/>
    </row>
    <row r="1024" spans="6:7" x14ac:dyDescent="0.25">
      <c r="F1024" s="33"/>
      <c r="G1024" s="33"/>
    </row>
    <row r="1025" spans="6:7" x14ac:dyDescent="0.25">
      <c r="F1025" s="33"/>
      <c r="G1025" s="33"/>
    </row>
    <row r="1026" spans="6:7" x14ac:dyDescent="0.25">
      <c r="F1026" s="33"/>
      <c r="G1026" s="33"/>
    </row>
    <row r="1027" spans="6:7" x14ac:dyDescent="0.25">
      <c r="F1027" s="33"/>
      <c r="G1027" s="33"/>
    </row>
    <row r="1028" spans="6:7" x14ac:dyDescent="0.25">
      <c r="F1028" s="33"/>
      <c r="G1028" s="33"/>
    </row>
    <row r="1029" spans="6:7" x14ac:dyDescent="0.25">
      <c r="F1029" s="33"/>
      <c r="G1029" s="33"/>
    </row>
    <row r="1030" spans="6:7" x14ac:dyDescent="0.25">
      <c r="F1030" s="33"/>
      <c r="G1030" s="33"/>
    </row>
    <row r="1031" spans="6:7" x14ac:dyDescent="0.25">
      <c r="F1031" s="33"/>
      <c r="G1031" s="33"/>
    </row>
    <row r="1032" spans="6:7" x14ac:dyDescent="0.25">
      <c r="F1032" s="33"/>
      <c r="G1032" s="33"/>
    </row>
    <row r="1033" spans="6:7" x14ac:dyDescent="0.25">
      <c r="F1033" s="33"/>
      <c r="G1033" s="33"/>
    </row>
    <row r="1034" spans="6:7" x14ac:dyDescent="0.25">
      <c r="F1034" s="33"/>
      <c r="G1034" s="33"/>
    </row>
    <row r="1035" spans="6:7" x14ac:dyDescent="0.25">
      <c r="F1035" s="33"/>
      <c r="G1035" s="33"/>
    </row>
    <row r="1036" spans="6:7" x14ac:dyDescent="0.25">
      <c r="F1036" s="33"/>
      <c r="G1036" s="33"/>
    </row>
    <row r="1037" spans="6:7" x14ac:dyDescent="0.25">
      <c r="F1037" s="33"/>
      <c r="G1037" s="33"/>
    </row>
    <row r="1038" spans="6:7" x14ac:dyDescent="0.25">
      <c r="F1038" s="33"/>
      <c r="G1038" s="33"/>
    </row>
    <row r="1039" spans="6:7" x14ac:dyDescent="0.25">
      <c r="F1039" s="33"/>
      <c r="G1039" s="33"/>
    </row>
    <row r="1040" spans="6:7" x14ac:dyDescent="0.25">
      <c r="F1040" s="33"/>
      <c r="G1040" s="33"/>
    </row>
    <row r="1041" spans="6:7" x14ac:dyDescent="0.25">
      <c r="F1041" s="33"/>
      <c r="G1041" s="33"/>
    </row>
    <row r="1042" spans="6:7" x14ac:dyDescent="0.25">
      <c r="F1042" s="33"/>
      <c r="G1042" s="33"/>
    </row>
    <row r="1043" spans="6:7" x14ac:dyDescent="0.25">
      <c r="F1043" s="33"/>
      <c r="G1043" s="33"/>
    </row>
    <row r="1044" spans="6:7" x14ac:dyDescent="0.25">
      <c r="F1044" s="33"/>
      <c r="G1044" s="33"/>
    </row>
    <row r="1045" spans="6:7" x14ac:dyDescent="0.25">
      <c r="F1045" s="33"/>
      <c r="G1045" s="33"/>
    </row>
    <row r="1046" spans="6:7" x14ac:dyDescent="0.25">
      <c r="F1046" s="33"/>
      <c r="G1046" s="33"/>
    </row>
    <row r="1047" spans="6:7" x14ac:dyDescent="0.25">
      <c r="F1047" s="33"/>
      <c r="G1047" s="33"/>
    </row>
    <row r="1048" spans="6:7" x14ac:dyDescent="0.25">
      <c r="F1048" s="33"/>
      <c r="G1048" s="33"/>
    </row>
    <row r="1049" spans="6:7" x14ac:dyDescent="0.25">
      <c r="F1049" s="33"/>
      <c r="G1049" s="33"/>
    </row>
    <row r="1050" spans="6:7" x14ac:dyDescent="0.25">
      <c r="F1050" s="33"/>
      <c r="G1050" s="33"/>
    </row>
    <row r="1051" spans="6:7" x14ac:dyDescent="0.25">
      <c r="F1051" s="33"/>
      <c r="G1051" s="33"/>
    </row>
    <row r="1052" spans="6:7" x14ac:dyDescent="0.25">
      <c r="F1052" s="33"/>
      <c r="G1052" s="33"/>
    </row>
    <row r="1053" spans="6:7" x14ac:dyDescent="0.25">
      <c r="F1053" s="33"/>
      <c r="G1053" s="33"/>
    </row>
    <row r="1054" spans="6:7" x14ac:dyDescent="0.25">
      <c r="F1054" s="33"/>
      <c r="G1054" s="33"/>
    </row>
    <row r="1055" spans="6:7" x14ac:dyDescent="0.25">
      <c r="F1055" s="33"/>
      <c r="G1055" s="33"/>
    </row>
    <row r="1056" spans="6:7" x14ac:dyDescent="0.25">
      <c r="F1056" s="33"/>
      <c r="G1056" s="33"/>
    </row>
    <row r="1057" spans="6:7" x14ac:dyDescent="0.25">
      <c r="F1057" s="33"/>
      <c r="G1057" s="33"/>
    </row>
    <row r="1058" spans="6:7" x14ac:dyDescent="0.25">
      <c r="F1058" s="33"/>
      <c r="G1058" s="33"/>
    </row>
    <row r="1059" spans="6:7" x14ac:dyDescent="0.25">
      <c r="F1059" s="33"/>
      <c r="G1059" s="33"/>
    </row>
    <row r="1060" spans="6:7" x14ac:dyDescent="0.25">
      <c r="F1060" s="33"/>
      <c r="G1060" s="33"/>
    </row>
    <row r="1061" spans="6:7" x14ac:dyDescent="0.25">
      <c r="F1061" s="33"/>
      <c r="G1061" s="33"/>
    </row>
    <row r="1062" spans="6:7" x14ac:dyDescent="0.25">
      <c r="F1062" s="33"/>
      <c r="G1062" s="33"/>
    </row>
    <row r="1063" spans="6:7" x14ac:dyDescent="0.25">
      <c r="F1063" s="33"/>
      <c r="G1063" s="33"/>
    </row>
    <row r="1064" spans="6:7" x14ac:dyDescent="0.25">
      <c r="F1064" s="33"/>
      <c r="G1064" s="33"/>
    </row>
    <row r="1065" spans="6:7" x14ac:dyDescent="0.25">
      <c r="F1065" s="33"/>
      <c r="G1065" s="33"/>
    </row>
    <row r="1066" spans="6:7" x14ac:dyDescent="0.25">
      <c r="F1066" s="33"/>
      <c r="G1066" s="33"/>
    </row>
    <row r="1067" spans="6:7" x14ac:dyDescent="0.25">
      <c r="F1067" s="33"/>
      <c r="G1067" s="33"/>
    </row>
    <row r="1068" spans="6:7" x14ac:dyDescent="0.25">
      <c r="F1068" s="33"/>
      <c r="G1068" s="33"/>
    </row>
    <row r="1069" spans="6:7" x14ac:dyDescent="0.25">
      <c r="F1069" s="33"/>
      <c r="G1069" s="33"/>
    </row>
    <row r="1070" spans="6:7" x14ac:dyDescent="0.25">
      <c r="F1070" s="33"/>
      <c r="G1070" s="33"/>
    </row>
    <row r="1071" spans="6:7" x14ac:dyDescent="0.25">
      <c r="F1071" s="33"/>
      <c r="G1071" s="33"/>
    </row>
    <row r="1072" spans="6:7" x14ac:dyDescent="0.25">
      <c r="F1072" s="33"/>
      <c r="G1072" s="33"/>
    </row>
    <row r="1073" spans="6:7" x14ac:dyDescent="0.25">
      <c r="F1073" s="33"/>
      <c r="G1073" s="33"/>
    </row>
    <row r="1074" spans="6:7" x14ac:dyDescent="0.25">
      <c r="F1074" s="33"/>
      <c r="G1074" s="33"/>
    </row>
    <row r="1075" spans="6:7" x14ac:dyDescent="0.25">
      <c r="F1075" s="33"/>
      <c r="G1075" s="33"/>
    </row>
    <row r="1076" spans="6:7" x14ac:dyDescent="0.25">
      <c r="F1076" s="33"/>
      <c r="G1076" s="33"/>
    </row>
    <row r="1077" spans="6:7" x14ac:dyDescent="0.25">
      <c r="F1077" s="33"/>
      <c r="G1077" s="33"/>
    </row>
    <row r="1078" spans="6:7" x14ac:dyDescent="0.25">
      <c r="F1078" s="33"/>
      <c r="G1078" s="33"/>
    </row>
    <row r="1079" spans="6:7" x14ac:dyDescent="0.25">
      <c r="F1079" s="33"/>
      <c r="G1079" s="33"/>
    </row>
    <row r="1080" spans="6:7" x14ac:dyDescent="0.25">
      <c r="F1080" s="33"/>
      <c r="G1080" s="33"/>
    </row>
    <row r="1081" spans="6:7" x14ac:dyDescent="0.25">
      <c r="F1081" s="33"/>
      <c r="G1081" s="33"/>
    </row>
    <row r="1082" spans="6:7" x14ac:dyDescent="0.25">
      <c r="F1082" s="33"/>
      <c r="G1082" s="33"/>
    </row>
    <row r="1083" spans="6:7" x14ac:dyDescent="0.25">
      <c r="F1083" s="33"/>
      <c r="G1083" s="33"/>
    </row>
    <row r="1084" spans="6:7" x14ac:dyDescent="0.25">
      <c r="F1084" s="33"/>
      <c r="G1084" s="33"/>
    </row>
    <row r="1085" spans="6:7" x14ac:dyDescent="0.25">
      <c r="F1085" s="33"/>
      <c r="G1085" s="33"/>
    </row>
    <row r="1086" spans="6:7" x14ac:dyDescent="0.25">
      <c r="F1086" s="33"/>
      <c r="G1086" s="33"/>
    </row>
    <row r="1087" spans="6:7" x14ac:dyDescent="0.25">
      <c r="F1087" s="33"/>
      <c r="G1087" s="33"/>
    </row>
    <row r="1088" spans="6:7" x14ac:dyDescent="0.25">
      <c r="F1088" s="33"/>
      <c r="G1088" s="33"/>
    </row>
    <row r="1089" spans="6:7" x14ac:dyDescent="0.25">
      <c r="F1089" s="33"/>
      <c r="G1089" s="33"/>
    </row>
    <row r="1090" spans="6:7" x14ac:dyDescent="0.25">
      <c r="F1090" s="33"/>
      <c r="G1090" s="33"/>
    </row>
    <row r="1091" spans="6:7" x14ac:dyDescent="0.25">
      <c r="F1091" s="33"/>
      <c r="G1091" s="33"/>
    </row>
    <row r="1092" spans="6:7" x14ac:dyDescent="0.25">
      <c r="F1092" s="33"/>
      <c r="G1092" s="33"/>
    </row>
    <row r="1093" spans="6:7" x14ac:dyDescent="0.25">
      <c r="F1093" s="33"/>
      <c r="G1093" s="33"/>
    </row>
    <row r="1094" spans="6:7" x14ac:dyDescent="0.25">
      <c r="F1094" s="33"/>
      <c r="G1094" s="33"/>
    </row>
    <row r="1095" spans="6:7" x14ac:dyDescent="0.25">
      <c r="F1095" s="33"/>
      <c r="G1095" s="33"/>
    </row>
    <row r="1096" spans="6:7" x14ac:dyDescent="0.25">
      <c r="F1096" s="33"/>
      <c r="G1096" s="33"/>
    </row>
    <row r="1097" spans="6:7" x14ac:dyDescent="0.25">
      <c r="F1097" s="33"/>
      <c r="G1097" s="33"/>
    </row>
    <row r="1098" spans="6:7" x14ac:dyDescent="0.25">
      <c r="F1098" s="33"/>
      <c r="G1098" s="33"/>
    </row>
    <row r="1099" spans="6:7" x14ac:dyDescent="0.25">
      <c r="F1099" s="33"/>
      <c r="G1099" s="33"/>
    </row>
    <row r="1100" spans="6:7" x14ac:dyDescent="0.25">
      <c r="F1100" s="33"/>
      <c r="G1100" s="33"/>
    </row>
    <row r="1101" spans="6:7" x14ac:dyDescent="0.25">
      <c r="F1101" s="33"/>
      <c r="G1101" s="33"/>
    </row>
    <row r="1102" spans="6:7" x14ac:dyDescent="0.25">
      <c r="F1102" s="33"/>
      <c r="G1102" s="33"/>
    </row>
    <row r="1103" spans="6:7" x14ac:dyDescent="0.25">
      <c r="F1103" s="33"/>
      <c r="G1103" s="33"/>
    </row>
    <row r="1104" spans="6:7" x14ac:dyDescent="0.25">
      <c r="F1104" s="33"/>
      <c r="G1104" s="33"/>
    </row>
    <row r="1105" spans="6:7" x14ac:dyDescent="0.25">
      <c r="F1105" s="33"/>
      <c r="G1105" s="33"/>
    </row>
    <row r="1106" spans="6:7" x14ac:dyDescent="0.25">
      <c r="F1106" s="33"/>
      <c r="G1106" s="33"/>
    </row>
    <row r="1107" spans="6:7" x14ac:dyDescent="0.25">
      <c r="F1107" s="33"/>
      <c r="G1107" s="33"/>
    </row>
    <row r="1108" spans="6:7" x14ac:dyDescent="0.25">
      <c r="F1108" s="33"/>
      <c r="G1108" s="33"/>
    </row>
    <row r="1109" spans="6:7" x14ac:dyDescent="0.25">
      <c r="F1109" s="33"/>
      <c r="G1109" s="33"/>
    </row>
    <row r="1110" spans="6:7" x14ac:dyDescent="0.25">
      <c r="F1110" s="33"/>
      <c r="G1110" s="33"/>
    </row>
    <row r="1111" spans="6:7" x14ac:dyDescent="0.25">
      <c r="F1111" s="33"/>
      <c r="G1111" s="33"/>
    </row>
    <row r="1112" spans="6:7" x14ac:dyDescent="0.25">
      <c r="F1112" s="33"/>
      <c r="G1112" s="33"/>
    </row>
    <row r="1113" spans="6:7" x14ac:dyDescent="0.25">
      <c r="F1113" s="33"/>
      <c r="G1113" s="33"/>
    </row>
    <row r="1114" spans="6:7" x14ac:dyDescent="0.25">
      <c r="F1114" s="33"/>
      <c r="G1114" s="33"/>
    </row>
    <row r="1115" spans="6:7" x14ac:dyDescent="0.25">
      <c r="F1115" s="33"/>
      <c r="G1115" s="33"/>
    </row>
    <row r="1116" spans="6:7" x14ac:dyDescent="0.25">
      <c r="F1116" s="33"/>
      <c r="G1116" s="33"/>
    </row>
    <row r="1117" spans="6:7" x14ac:dyDescent="0.25">
      <c r="F1117" s="33"/>
      <c r="G1117" s="33"/>
    </row>
    <row r="1118" spans="6:7" x14ac:dyDescent="0.25">
      <c r="F1118" s="33"/>
      <c r="G1118" s="33"/>
    </row>
    <row r="1119" spans="6:7" x14ac:dyDescent="0.25">
      <c r="F1119" s="33"/>
      <c r="G1119" s="33"/>
    </row>
    <row r="1120" spans="6:7" x14ac:dyDescent="0.25">
      <c r="F1120" s="33"/>
      <c r="G1120" s="33"/>
    </row>
    <row r="1121" spans="6:7" x14ac:dyDescent="0.25">
      <c r="F1121" s="33"/>
      <c r="G1121" s="33"/>
    </row>
    <row r="1122" spans="6:7" x14ac:dyDescent="0.25">
      <c r="F1122" s="33"/>
      <c r="G1122" s="33"/>
    </row>
    <row r="1123" spans="6:7" x14ac:dyDescent="0.25">
      <c r="F1123" s="33"/>
      <c r="G1123" s="33"/>
    </row>
    <row r="1124" spans="6:7" x14ac:dyDescent="0.25">
      <c r="F1124" s="33"/>
      <c r="G1124" s="33"/>
    </row>
    <row r="1125" spans="6:7" x14ac:dyDescent="0.25">
      <c r="F1125" s="33"/>
      <c r="G1125" s="33"/>
    </row>
    <row r="1126" spans="6:7" x14ac:dyDescent="0.25">
      <c r="F1126" s="33"/>
      <c r="G1126" s="33"/>
    </row>
    <row r="1127" spans="6:7" x14ac:dyDescent="0.25">
      <c r="F1127" s="33"/>
      <c r="G1127" s="33"/>
    </row>
    <row r="1128" spans="6:7" x14ac:dyDescent="0.25">
      <c r="F1128" s="33"/>
      <c r="G1128" s="33"/>
    </row>
    <row r="1129" spans="6:7" x14ac:dyDescent="0.25">
      <c r="F1129" s="33"/>
      <c r="G1129" s="33"/>
    </row>
    <row r="1130" spans="6:7" x14ac:dyDescent="0.25">
      <c r="F1130" s="33"/>
      <c r="G1130" s="33"/>
    </row>
    <row r="1131" spans="6:7" x14ac:dyDescent="0.25">
      <c r="F1131" s="33"/>
      <c r="G1131" s="33"/>
    </row>
    <row r="1132" spans="6:7" x14ac:dyDescent="0.25">
      <c r="F1132" s="33"/>
      <c r="G1132" s="33"/>
    </row>
    <row r="1133" spans="6:7" x14ac:dyDescent="0.25">
      <c r="F1133" s="33"/>
      <c r="G1133" s="33"/>
    </row>
    <row r="1134" spans="6:7" x14ac:dyDescent="0.25">
      <c r="F1134" s="33"/>
      <c r="G1134" s="33"/>
    </row>
    <row r="1135" spans="6:7" x14ac:dyDescent="0.25">
      <c r="F1135" s="33"/>
      <c r="G1135" s="33"/>
    </row>
    <row r="1136" spans="6:7" x14ac:dyDescent="0.25">
      <c r="F1136" s="33"/>
      <c r="G1136" s="33"/>
    </row>
    <row r="1137" spans="6:7" x14ac:dyDescent="0.25">
      <c r="F1137" s="33"/>
      <c r="G1137" s="33"/>
    </row>
    <row r="1138" spans="6:7" x14ac:dyDescent="0.25">
      <c r="F1138" s="33"/>
      <c r="G1138" s="33"/>
    </row>
    <row r="1139" spans="6:7" x14ac:dyDescent="0.25">
      <c r="F1139" s="33"/>
      <c r="G1139" s="33"/>
    </row>
    <row r="1140" spans="6:7" x14ac:dyDescent="0.25">
      <c r="F1140" s="33"/>
      <c r="G1140" s="33"/>
    </row>
    <row r="1141" spans="6:7" x14ac:dyDescent="0.25">
      <c r="F1141" s="33"/>
      <c r="G1141" s="33"/>
    </row>
    <row r="1142" spans="6:7" x14ac:dyDescent="0.25">
      <c r="F1142" s="33"/>
      <c r="G1142" s="33"/>
    </row>
    <row r="1143" spans="6:7" x14ac:dyDescent="0.25">
      <c r="F1143" s="33"/>
      <c r="G1143" s="33"/>
    </row>
    <row r="1144" spans="6:7" x14ac:dyDescent="0.25">
      <c r="F1144" s="33"/>
      <c r="G1144" s="33"/>
    </row>
    <row r="1145" spans="6:7" x14ac:dyDescent="0.25">
      <c r="F1145" s="33"/>
      <c r="G1145" s="33"/>
    </row>
    <row r="1146" spans="6:7" x14ac:dyDescent="0.25">
      <c r="F1146" s="33"/>
      <c r="G1146" s="33"/>
    </row>
    <row r="1147" spans="6:7" x14ac:dyDescent="0.25">
      <c r="F1147" s="33"/>
      <c r="G1147" s="33"/>
    </row>
    <row r="1148" spans="6:7" x14ac:dyDescent="0.25">
      <c r="F1148" s="33"/>
      <c r="G1148" s="33"/>
    </row>
    <row r="1149" spans="6:7" x14ac:dyDescent="0.25">
      <c r="F1149" s="33"/>
      <c r="G1149" s="33"/>
    </row>
    <row r="1150" spans="6:7" x14ac:dyDescent="0.25">
      <c r="F1150" s="33"/>
      <c r="G1150" s="33"/>
    </row>
    <row r="1151" spans="6:7" x14ac:dyDescent="0.25">
      <c r="F1151" s="33"/>
      <c r="G1151" s="33"/>
    </row>
    <row r="1152" spans="6:7" x14ac:dyDescent="0.25">
      <c r="F1152" s="33"/>
      <c r="G1152" s="33"/>
    </row>
    <row r="1153" spans="6:7" x14ac:dyDescent="0.25">
      <c r="F1153" s="33"/>
      <c r="G1153" s="33"/>
    </row>
    <row r="1154" spans="6:7" x14ac:dyDescent="0.25">
      <c r="F1154" s="33"/>
      <c r="G1154" s="33"/>
    </row>
    <row r="1155" spans="6:7" x14ac:dyDescent="0.25">
      <c r="F1155" s="33"/>
      <c r="G1155" s="33"/>
    </row>
    <row r="1156" spans="6:7" x14ac:dyDescent="0.25">
      <c r="F1156" s="33"/>
      <c r="G1156" s="33"/>
    </row>
    <row r="1157" spans="6:7" x14ac:dyDescent="0.25">
      <c r="F1157" s="33"/>
      <c r="G1157" s="33"/>
    </row>
    <row r="1158" spans="6:7" x14ac:dyDescent="0.25">
      <c r="F1158" s="33"/>
      <c r="G1158" s="33"/>
    </row>
    <row r="1159" spans="6:7" x14ac:dyDescent="0.25">
      <c r="F1159" s="33"/>
      <c r="G1159" s="33"/>
    </row>
    <row r="1160" spans="6:7" x14ac:dyDescent="0.25">
      <c r="F1160" s="33"/>
      <c r="G1160" s="33"/>
    </row>
    <row r="1161" spans="6:7" x14ac:dyDescent="0.25">
      <c r="F1161" s="33"/>
      <c r="G1161" s="33"/>
    </row>
    <row r="1162" spans="6:7" x14ac:dyDescent="0.25">
      <c r="F1162" s="33"/>
      <c r="G1162" s="33"/>
    </row>
    <row r="1163" spans="6:7" x14ac:dyDescent="0.25">
      <c r="F1163" s="33"/>
      <c r="G1163" s="33"/>
    </row>
    <row r="1164" spans="6:7" x14ac:dyDescent="0.25">
      <c r="F1164" s="33"/>
      <c r="G1164" s="33"/>
    </row>
    <row r="1165" spans="6:7" x14ac:dyDescent="0.25">
      <c r="F1165" s="33"/>
      <c r="G1165" s="33"/>
    </row>
    <row r="1166" spans="6:7" x14ac:dyDescent="0.25">
      <c r="F1166" s="33"/>
      <c r="G1166" s="33"/>
    </row>
    <row r="1167" spans="6:7" x14ac:dyDescent="0.25">
      <c r="F1167" s="33"/>
      <c r="G1167" s="33"/>
    </row>
    <row r="1168" spans="6:7" x14ac:dyDescent="0.25">
      <c r="F1168" s="33"/>
      <c r="G1168" s="33"/>
    </row>
    <row r="1169" spans="6:7" x14ac:dyDescent="0.25">
      <c r="F1169" s="33"/>
      <c r="G1169" s="33"/>
    </row>
    <row r="1170" spans="6:7" x14ac:dyDescent="0.25">
      <c r="F1170" s="33"/>
      <c r="G1170" s="33"/>
    </row>
    <row r="1171" spans="6:7" x14ac:dyDescent="0.25">
      <c r="F1171" s="33"/>
      <c r="G1171" s="33"/>
    </row>
    <row r="1172" spans="6:7" x14ac:dyDescent="0.25">
      <c r="F1172" s="33"/>
      <c r="G1172" s="33"/>
    </row>
    <row r="1173" spans="6:7" x14ac:dyDescent="0.25">
      <c r="F1173" s="33"/>
      <c r="G1173" s="33"/>
    </row>
    <row r="1174" spans="6:7" x14ac:dyDescent="0.25">
      <c r="F1174" s="33"/>
      <c r="G1174" s="33"/>
    </row>
    <row r="1175" spans="6:7" x14ac:dyDescent="0.25">
      <c r="F1175" s="33"/>
      <c r="G1175" s="33"/>
    </row>
    <row r="1176" spans="6:7" x14ac:dyDescent="0.25">
      <c r="F1176" s="33"/>
      <c r="G1176" s="33"/>
    </row>
    <row r="1177" spans="6:7" x14ac:dyDescent="0.25">
      <c r="F1177" s="33"/>
      <c r="G1177" s="33"/>
    </row>
    <row r="1178" spans="6:7" x14ac:dyDescent="0.25">
      <c r="F1178" s="33"/>
      <c r="G1178" s="33"/>
    </row>
    <row r="1179" spans="6:7" x14ac:dyDescent="0.25">
      <c r="F1179" s="33"/>
      <c r="G1179" s="33"/>
    </row>
    <row r="1180" spans="6:7" x14ac:dyDescent="0.25">
      <c r="F1180" s="33"/>
      <c r="G1180" s="33"/>
    </row>
    <row r="1181" spans="6:7" x14ac:dyDescent="0.25">
      <c r="F1181" s="33"/>
      <c r="G1181" s="33"/>
    </row>
    <row r="1182" spans="6:7" x14ac:dyDescent="0.25">
      <c r="F1182" s="33"/>
      <c r="G1182" s="33"/>
    </row>
    <row r="1183" spans="6:7" x14ac:dyDescent="0.25">
      <c r="F1183" s="33"/>
      <c r="G1183" s="33"/>
    </row>
    <row r="1184" spans="6:7" x14ac:dyDescent="0.25">
      <c r="F1184" s="33"/>
      <c r="G1184" s="33"/>
    </row>
    <row r="1185" spans="6:7" x14ac:dyDescent="0.25">
      <c r="F1185" s="33"/>
      <c r="G1185" s="33"/>
    </row>
    <row r="1186" spans="6:7" x14ac:dyDescent="0.25">
      <c r="F1186" s="33"/>
      <c r="G1186" s="33"/>
    </row>
    <row r="1187" spans="6:7" x14ac:dyDescent="0.25">
      <c r="F1187" s="33"/>
      <c r="G1187" s="33"/>
    </row>
    <row r="1188" spans="6:7" x14ac:dyDescent="0.25">
      <c r="F1188" s="33"/>
      <c r="G1188" s="33"/>
    </row>
    <row r="1189" spans="6:7" x14ac:dyDescent="0.25">
      <c r="F1189" s="33"/>
      <c r="G1189" s="33"/>
    </row>
    <row r="1190" spans="6:7" x14ac:dyDescent="0.25">
      <c r="F1190" s="33"/>
      <c r="G1190" s="33"/>
    </row>
    <row r="1191" spans="6:7" x14ac:dyDescent="0.25">
      <c r="F1191" s="33"/>
      <c r="G1191" s="33"/>
    </row>
    <row r="1192" spans="6:7" x14ac:dyDescent="0.25">
      <c r="F1192" s="33"/>
      <c r="G1192" s="33"/>
    </row>
    <row r="1193" spans="6:7" x14ac:dyDescent="0.25">
      <c r="F1193" s="33"/>
      <c r="G1193" s="33"/>
    </row>
    <row r="1194" spans="6:7" x14ac:dyDescent="0.25">
      <c r="F1194" s="33"/>
      <c r="G1194" s="33"/>
    </row>
    <row r="1195" spans="6:7" x14ac:dyDescent="0.25">
      <c r="F1195" s="33"/>
      <c r="G1195" s="33"/>
    </row>
    <row r="1196" spans="6:7" x14ac:dyDescent="0.25">
      <c r="F1196" s="33"/>
      <c r="G1196" s="33"/>
    </row>
    <row r="1197" spans="6:7" x14ac:dyDescent="0.25">
      <c r="F1197" s="33"/>
      <c r="G1197" s="33"/>
    </row>
    <row r="1198" spans="6:7" x14ac:dyDescent="0.25">
      <c r="F1198" s="33"/>
      <c r="G1198" s="33"/>
    </row>
    <row r="1199" spans="6:7" x14ac:dyDescent="0.25">
      <c r="F1199" s="33"/>
      <c r="G1199" s="33"/>
    </row>
    <row r="1200" spans="6:7" x14ac:dyDescent="0.25">
      <c r="F1200" s="33"/>
      <c r="G1200" s="33"/>
    </row>
    <row r="1201" spans="6:7" x14ac:dyDescent="0.25">
      <c r="F1201" s="33"/>
      <c r="G1201" s="33"/>
    </row>
    <row r="1202" spans="6:7" x14ac:dyDescent="0.25">
      <c r="F1202" s="33"/>
      <c r="G1202" s="33"/>
    </row>
    <row r="1203" spans="6:7" x14ac:dyDescent="0.25">
      <c r="F1203" s="33"/>
      <c r="G1203" s="33"/>
    </row>
    <row r="1204" spans="6:7" x14ac:dyDescent="0.25">
      <c r="F1204" s="33"/>
      <c r="G1204" s="33"/>
    </row>
    <row r="1205" spans="6:7" x14ac:dyDescent="0.25">
      <c r="F1205" s="33"/>
      <c r="G1205" s="33"/>
    </row>
    <row r="1206" spans="6:7" x14ac:dyDescent="0.25">
      <c r="F1206" s="33"/>
      <c r="G1206" s="33"/>
    </row>
    <row r="1207" spans="6:7" x14ac:dyDescent="0.25">
      <c r="F1207" s="33"/>
      <c r="G1207" s="33"/>
    </row>
    <row r="1208" spans="6:7" x14ac:dyDescent="0.25">
      <c r="F1208" s="33"/>
      <c r="G1208" s="33"/>
    </row>
    <row r="1209" spans="6:7" x14ac:dyDescent="0.25">
      <c r="F1209" s="33"/>
      <c r="G1209" s="33"/>
    </row>
    <row r="1210" spans="6:7" x14ac:dyDescent="0.25">
      <c r="F1210" s="33"/>
      <c r="G1210" s="33"/>
    </row>
    <row r="1211" spans="6:7" x14ac:dyDescent="0.25">
      <c r="F1211" s="33"/>
      <c r="G1211" s="33"/>
    </row>
    <row r="1212" spans="6:7" x14ac:dyDescent="0.25">
      <c r="F1212" s="33"/>
      <c r="G1212" s="33"/>
    </row>
    <row r="1213" spans="6:7" x14ac:dyDescent="0.25">
      <c r="F1213" s="33"/>
      <c r="G1213" s="33"/>
    </row>
    <row r="1214" spans="6:7" x14ac:dyDescent="0.25">
      <c r="F1214" s="33"/>
      <c r="G1214" s="33"/>
    </row>
    <row r="1215" spans="6:7" x14ac:dyDescent="0.25">
      <c r="F1215" s="33"/>
      <c r="G1215" s="33"/>
    </row>
    <row r="1216" spans="6:7" x14ac:dyDescent="0.25">
      <c r="F1216" s="33"/>
      <c r="G1216" s="33"/>
    </row>
    <row r="1217" spans="6:7" x14ac:dyDescent="0.25">
      <c r="F1217" s="33"/>
      <c r="G1217" s="33"/>
    </row>
    <row r="1218" spans="6:7" x14ac:dyDescent="0.25">
      <c r="F1218" s="33"/>
      <c r="G1218" s="33"/>
    </row>
    <row r="1219" spans="6:7" x14ac:dyDescent="0.25">
      <c r="F1219" s="33"/>
      <c r="G1219" s="33"/>
    </row>
    <row r="1220" spans="6:7" x14ac:dyDescent="0.25">
      <c r="F1220" s="33"/>
      <c r="G1220" s="33"/>
    </row>
    <row r="1221" spans="6:7" x14ac:dyDescent="0.25">
      <c r="F1221" s="33"/>
      <c r="G1221" s="33"/>
    </row>
    <row r="1222" spans="6:7" x14ac:dyDescent="0.25">
      <c r="F1222" s="33"/>
      <c r="G1222" s="33"/>
    </row>
    <row r="1223" spans="6:7" x14ac:dyDescent="0.25">
      <c r="F1223" s="33"/>
      <c r="G1223" s="33"/>
    </row>
    <row r="1224" spans="6:7" x14ac:dyDescent="0.25">
      <c r="F1224" s="33"/>
      <c r="G1224" s="33"/>
    </row>
    <row r="1225" spans="6:7" x14ac:dyDescent="0.25">
      <c r="F1225" s="33"/>
      <c r="G1225" s="33"/>
    </row>
    <row r="1226" spans="6:7" x14ac:dyDescent="0.25">
      <c r="F1226" s="33"/>
      <c r="G1226" s="33"/>
    </row>
    <row r="1227" spans="6:7" x14ac:dyDescent="0.25">
      <c r="F1227" s="33"/>
      <c r="G1227" s="33"/>
    </row>
    <row r="1228" spans="6:7" x14ac:dyDescent="0.25">
      <c r="F1228" s="33"/>
      <c r="G1228" s="33"/>
    </row>
    <row r="1229" spans="6:7" x14ac:dyDescent="0.25">
      <c r="F1229" s="33"/>
      <c r="G1229" s="33"/>
    </row>
    <row r="1230" spans="6:7" x14ac:dyDescent="0.25">
      <c r="F1230" s="33"/>
      <c r="G1230" s="33"/>
    </row>
    <row r="1231" spans="6:7" x14ac:dyDescent="0.25">
      <c r="F1231" s="33"/>
      <c r="G1231" s="33"/>
    </row>
    <row r="1232" spans="6:7" x14ac:dyDescent="0.25">
      <c r="F1232" s="33"/>
      <c r="G1232" s="33"/>
    </row>
    <row r="1233" spans="6:7" x14ac:dyDescent="0.25">
      <c r="F1233" s="33"/>
      <c r="G1233" s="33"/>
    </row>
    <row r="1234" spans="6:7" x14ac:dyDescent="0.25">
      <c r="F1234" s="33"/>
      <c r="G1234" s="33"/>
    </row>
    <row r="1235" spans="6:7" x14ac:dyDescent="0.25">
      <c r="F1235" s="33"/>
      <c r="G1235" s="33"/>
    </row>
    <row r="1236" spans="6:7" x14ac:dyDescent="0.25">
      <c r="F1236" s="33"/>
      <c r="G1236" s="33"/>
    </row>
    <row r="1237" spans="6:7" x14ac:dyDescent="0.25">
      <c r="F1237" s="33"/>
      <c r="G1237" s="33"/>
    </row>
    <row r="1238" spans="6:7" x14ac:dyDescent="0.25">
      <c r="F1238" s="33"/>
      <c r="G1238" s="33"/>
    </row>
    <row r="1239" spans="6:7" x14ac:dyDescent="0.25">
      <c r="F1239" s="33"/>
      <c r="G1239" s="33"/>
    </row>
    <row r="1240" spans="6:7" x14ac:dyDescent="0.25">
      <c r="F1240" s="33"/>
      <c r="G1240" s="33"/>
    </row>
    <row r="1241" spans="6:7" x14ac:dyDescent="0.25">
      <c r="F1241" s="33"/>
      <c r="G1241" s="33"/>
    </row>
    <row r="1242" spans="6:7" x14ac:dyDescent="0.25">
      <c r="F1242" s="33"/>
      <c r="G1242" s="33"/>
    </row>
    <row r="1243" spans="6:7" x14ac:dyDescent="0.25">
      <c r="F1243" s="33"/>
      <c r="G1243" s="33"/>
    </row>
    <row r="1244" spans="6:7" x14ac:dyDescent="0.25">
      <c r="F1244" s="33"/>
      <c r="G1244" s="33"/>
    </row>
    <row r="1245" spans="6:7" x14ac:dyDescent="0.25">
      <c r="F1245" s="33"/>
      <c r="G1245" s="33"/>
    </row>
    <row r="1246" spans="6:7" x14ac:dyDescent="0.25">
      <c r="F1246" s="33"/>
      <c r="G1246" s="33"/>
    </row>
    <row r="1247" spans="6:7" x14ac:dyDescent="0.25">
      <c r="F1247" s="33"/>
      <c r="G1247" s="33"/>
    </row>
    <row r="1248" spans="6:7" x14ac:dyDescent="0.25">
      <c r="F1248" s="33"/>
      <c r="G1248" s="33"/>
    </row>
    <row r="1249" spans="6:7" x14ac:dyDescent="0.25">
      <c r="F1249" s="33"/>
      <c r="G1249" s="33"/>
    </row>
    <row r="1250" spans="6:7" x14ac:dyDescent="0.25">
      <c r="F1250" s="33"/>
      <c r="G1250" s="33"/>
    </row>
    <row r="1251" spans="6:7" x14ac:dyDescent="0.25">
      <c r="F1251" s="33"/>
      <c r="G1251" s="33"/>
    </row>
    <row r="1252" spans="6:7" x14ac:dyDescent="0.25">
      <c r="F1252" s="33"/>
      <c r="G1252" s="33"/>
    </row>
    <row r="1253" spans="6:7" x14ac:dyDescent="0.25">
      <c r="F1253" s="33"/>
      <c r="G1253" s="33"/>
    </row>
    <row r="1254" spans="6:7" x14ac:dyDescent="0.25">
      <c r="F1254" s="33"/>
      <c r="G1254" s="33"/>
    </row>
    <row r="1255" spans="6:7" x14ac:dyDescent="0.25">
      <c r="F1255" s="33"/>
      <c r="G1255" s="33"/>
    </row>
    <row r="1256" spans="6:7" x14ac:dyDescent="0.25">
      <c r="F1256" s="33"/>
      <c r="G1256" s="33"/>
    </row>
    <row r="1257" spans="6:7" x14ac:dyDescent="0.25">
      <c r="F1257" s="33"/>
      <c r="G1257" s="33"/>
    </row>
    <row r="1258" spans="6:7" x14ac:dyDescent="0.25">
      <c r="F1258" s="33"/>
      <c r="G1258" s="33"/>
    </row>
    <row r="1259" spans="6:7" x14ac:dyDescent="0.25">
      <c r="F1259" s="33"/>
      <c r="G1259" s="33"/>
    </row>
    <row r="1260" spans="6:7" x14ac:dyDescent="0.25">
      <c r="F1260" s="33"/>
      <c r="G1260" s="33"/>
    </row>
    <row r="1261" spans="6:7" x14ac:dyDescent="0.25">
      <c r="F1261" s="33"/>
      <c r="G1261" s="33"/>
    </row>
    <row r="1262" spans="6:7" x14ac:dyDescent="0.25">
      <c r="F1262" s="33"/>
      <c r="G1262" s="33"/>
    </row>
    <row r="1263" spans="6:7" x14ac:dyDescent="0.25">
      <c r="F1263" s="33"/>
      <c r="G1263" s="33"/>
    </row>
    <row r="1264" spans="6:7" x14ac:dyDescent="0.25">
      <c r="F1264" s="33"/>
      <c r="G1264" s="33"/>
    </row>
    <row r="1265" spans="6:7" x14ac:dyDescent="0.25">
      <c r="F1265" s="33"/>
      <c r="G1265" s="33"/>
    </row>
    <row r="1266" spans="6:7" x14ac:dyDescent="0.25">
      <c r="F1266" s="33"/>
      <c r="G1266" s="33"/>
    </row>
    <row r="1267" spans="6:7" x14ac:dyDescent="0.25">
      <c r="F1267" s="33"/>
      <c r="G1267" s="33"/>
    </row>
    <row r="1268" spans="6:7" x14ac:dyDescent="0.25">
      <c r="F1268" s="33"/>
      <c r="G1268" s="33"/>
    </row>
    <row r="1269" spans="6:7" x14ac:dyDescent="0.25">
      <c r="F1269" s="33"/>
      <c r="G1269" s="33"/>
    </row>
    <row r="1270" spans="6:7" x14ac:dyDescent="0.25">
      <c r="F1270" s="33"/>
      <c r="G1270" s="33"/>
    </row>
    <row r="1271" spans="6:7" x14ac:dyDescent="0.25">
      <c r="F1271" s="33"/>
      <c r="G1271" s="33"/>
    </row>
    <row r="1272" spans="6:7" x14ac:dyDescent="0.25">
      <c r="F1272" s="33"/>
      <c r="G1272" s="33"/>
    </row>
    <row r="1273" spans="6:7" x14ac:dyDescent="0.25">
      <c r="F1273" s="33"/>
      <c r="G1273" s="33"/>
    </row>
    <row r="1274" spans="6:7" x14ac:dyDescent="0.25">
      <c r="F1274" s="33"/>
      <c r="G1274" s="33"/>
    </row>
    <row r="1275" spans="6:7" x14ac:dyDescent="0.25">
      <c r="F1275" s="33"/>
      <c r="G1275" s="33"/>
    </row>
    <row r="1276" spans="6:7" x14ac:dyDescent="0.25">
      <c r="F1276" s="33"/>
      <c r="G1276" s="33"/>
    </row>
    <row r="1277" spans="6:7" x14ac:dyDescent="0.25">
      <c r="F1277" s="33"/>
      <c r="G1277" s="33"/>
    </row>
    <row r="1278" spans="6:7" x14ac:dyDescent="0.25">
      <c r="F1278" s="33"/>
      <c r="G1278" s="33"/>
    </row>
    <row r="1279" spans="6:7" x14ac:dyDescent="0.25">
      <c r="F1279" s="33"/>
      <c r="G1279" s="33"/>
    </row>
    <row r="1280" spans="6:7" x14ac:dyDescent="0.25">
      <c r="F1280" s="33"/>
      <c r="G1280" s="33"/>
    </row>
    <row r="1281" spans="6:7" x14ac:dyDescent="0.25">
      <c r="F1281" s="33"/>
      <c r="G1281" s="33"/>
    </row>
    <row r="1282" spans="6:7" x14ac:dyDescent="0.25">
      <c r="F1282" s="33"/>
      <c r="G1282" s="33"/>
    </row>
    <row r="1283" spans="6:7" x14ac:dyDescent="0.25">
      <c r="F1283" s="33"/>
      <c r="G1283" s="33"/>
    </row>
    <row r="1284" spans="6:7" x14ac:dyDescent="0.25">
      <c r="F1284" s="33"/>
      <c r="G1284" s="33"/>
    </row>
    <row r="1285" spans="6:7" x14ac:dyDescent="0.25">
      <c r="F1285" s="33"/>
      <c r="G1285" s="33"/>
    </row>
    <row r="1286" spans="6:7" x14ac:dyDescent="0.25">
      <c r="F1286" s="33"/>
      <c r="G1286" s="33"/>
    </row>
    <row r="1287" spans="6:7" x14ac:dyDescent="0.25">
      <c r="F1287" s="33"/>
      <c r="G1287" s="33"/>
    </row>
    <row r="1288" spans="6:7" x14ac:dyDescent="0.25">
      <c r="F1288" s="33"/>
      <c r="G1288" s="33"/>
    </row>
    <row r="1289" spans="6:7" x14ac:dyDescent="0.25">
      <c r="F1289" s="33"/>
      <c r="G1289" s="33"/>
    </row>
    <row r="1290" spans="6:7" x14ac:dyDescent="0.25">
      <c r="F1290" s="33"/>
      <c r="G1290" s="33"/>
    </row>
    <row r="1291" spans="6:7" x14ac:dyDescent="0.25">
      <c r="F1291" s="33"/>
      <c r="G1291" s="33"/>
    </row>
    <row r="1292" spans="6:7" x14ac:dyDescent="0.25">
      <c r="F1292" s="33"/>
      <c r="G1292" s="33"/>
    </row>
    <row r="1293" spans="6:7" x14ac:dyDescent="0.25">
      <c r="F1293" s="33"/>
      <c r="G1293" s="33"/>
    </row>
    <row r="1294" spans="6:7" x14ac:dyDescent="0.25">
      <c r="F1294" s="33"/>
      <c r="G1294" s="33"/>
    </row>
    <row r="1295" spans="6:7" x14ac:dyDescent="0.25">
      <c r="F1295" s="33"/>
      <c r="G1295" s="33"/>
    </row>
    <row r="1296" spans="6:7" x14ac:dyDescent="0.25">
      <c r="F1296" s="33"/>
      <c r="G1296" s="33"/>
    </row>
    <row r="1297" spans="6:7" x14ac:dyDescent="0.25">
      <c r="F1297" s="33"/>
      <c r="G1297" s="33"/>
    </row>
    <row r="1298" spans="6:7" x14ac:dyDescent="0.25">
      <c r="F1298" s="33"/>
      <c r="G1298" s="33"/>
    </row>
    <row r="1299" spans="6:7" x14ac:dyDescent="0.25">
      <c r="F1299" s="33"/>
      <c r="G1299" s="33"/>
    </row>
    <row r="1300" spans="6:7" x14ac:dyDescent="0.25">
      <c r="F1300" s="33"/>
      <c r="G1300" s="33"/>
    </row>
    <row r="1301" spans="6:7" x14ac:dyDescent="0.25">
      <c r="F1301" s="33"/>
      <c r="G1301" s="33"/>
    </row>
    <row r="1302" spans="6:7" x14ac:dyDescent="0.25">
      <c r="F1302" s="33"/>
      <c r="G1302" s="33"/>
    </row>
    <row r="1303" spans="6:7" x14ac:dyDescent="0.25">
      <c r="F1303" s="33"/>
      <c r="G1303" s="33"/>
    </row>
    <row r="1304" spans="6:7" x14ac:dyDescent="0.25">
      <c r="F1304" s="33"/>
      <c r="G1304" s="33"/>
    </row>
    <row r="1305" spans="6:7" x14ac:dyDescent="0.25">
      <c r="F1305" s="33"/>
      <c r="G1305" s="33"/>
    </row>
    <row r="1306" spans="6:7" x14ac:dyDescent="0.25">
      <c r="F1306" s="33"/>
      <c r="G1306" s="33"/>
    </row>
    <row r="1307" spans="6:7" x14ac:dyDescent="0.25">
      <c r="F1307" s="33"/>
      <c r="G1307" s="33"/>
    </row>
    <row r="1308" spans="6:7" x14ac:dyDescent="0.25">
      <c r="F1308" s="33"/>
      <c r="G1308" s="33"/>
    </row>
    <row r="1309" spans="6:7" x14ac:dyDescent="0.25">
      <c r="F1309" s="33"/>
      <c r="G1309" s="33"/>
    </row>
    <row r="1310" spans="6:7" x14ac:dyDescent="0.25">
      <c r="F1310" s="33"/>
      <c r="G1310" s="33"/>
    </row>
    <row r="1311" spans="6:7" x14ac:dyDescent="0.25">
      <c r="F1311" s="33"/>
      <c r="G1311" s="33"/>
    </row>
    <row r="1312" spans="6:7" x14ac:dyDescent="0.25">
      <c r="F1312" s="33"/>
      <c r="G1312" s="33"/>
    </row>
    <row r="1313" spans="6:7" x14ac:dyDescent="0.25">
      <c r="F1313" s="33"/>
      <c r="G1313" s="33"/>
    </row>
    <row r="1314" spans="6:7" x14ac:dyDescent="0.25">
      <c r="F1314" s="33"/>
      <c r="G1314" s="33"/>
    </row>
    <row r="1315" spans="6:7" x14ac:dyDescent="0.25">
      <c r="F1315" s="33"/>
      <c r="G1315" s="33"/>
    </row>
    <row r="1316" spans="6:7" x14ac:dyDescent="0.25">
      <c r="F1316" s="33"/>
      <c r="G1316" s="33"/>
    </row>
    <row r="1317" spans="6:7" x14ac:dyDescent="0.25">
      <c r="F1317" s="33"/>
      <c r="G1317" s="33"/>
    </row>
    <row r="1318" spans="6:7" x14ac:dyDescent="0.25">
      <c r="F1318" s="33"/>
      <c r="G1318" s="33"/>
    </row>
    <row r="1319" spans="6:7" x14ac:dyDescent="0.25">
      <c r="F1319" s="33"/>
      <c r="G1319" s="33"/>
    </row>
    <row r="1320" spans="6:7" x14ac:dyDescent="0.25">
      <c r="F1320" s="33"/>
      <c r="G1320" s="33"/>
    </row>
    <row r="1321" spans="6:7" x14ac:dyDescent="0.25">
      <c r="F1321" s="33"/>
      <c r="G1321" s="33"/>
    </row>
    <row r="1322" spans="6:7" x14ac:dyDescent="0.25">
      <c r="F1322" s="33"/>
      <c r="G1322" s="33"/>
    </row>
    <row r="1323" spans="6:7" x14ac:dyDescent="0.25">
      <c r="F1323" s="33"/>
      <c r="G1323" s="33"/>
    </row>
    <row r="1324" spans="6:7" x14ac:dyDescent="0.25">
      <c r="F1324" s="33"/>
      <c r="G1324" s="33"/>
    </row>
    <row r="1325" spans="6:7" x14ac:dyDescent="0.25">
      <c r="F1325" s="33"/>
      <c r="G1325" s="33"/>
    </row>
    <row r="1326" spans="6:7" x14ac:dyDescent="0.25">
      <c r="F1326" s="33"/>
      <c r="G1326" s="33"/>
    </row>
    <row r="1327" spans="6:7" x14ac:dyDescent="0.25">
      <c r="F1327" s="33"/>
      <c r="G1327" s="33"/>
    </row>
    <row r="1328" spans="6:7" x14ac:dyDescent="0.25">
      <c r="F1328" s="33"/>
      <c r="G1328" s="33"/>
    </row>
    <row r="1329" spans="6:7" x14ac:dyDescent="0.25">
      <c r="F1329" s="33"/>
      <c r="G1329" s="33"/>
    </row>
    <row r="1330" spans="6:7" x14ac:dyDescent="0.25">
      <c r="F1330" s="33"/>
      <c r="G1330" s="33"/>
    </row>
    <row r="1331" spans="6:7" x14ac:dyDescent="0.25">
      <c r="F1331" s="33"/>
      <c r="G1331" s="33"/>
    </row>
    <row r="1332" spans="6:7" x14ac:dyDescent="0.25">
      <c r="F1332" s="33"/>
      <c r="G1332" s="33"/>
    </row>
    <row r="1333" spans="6:7" x14ac:dyDescent="0.25">
      <c r="F1333" s="33"/>
      <c r="G1333" s="33"/>
    </row>
    <row r="1334" spans="6:7" x14ac:dyDescent="0.25">
      <c r="F1334" s="33"/>
      <c r="G1334" s="33"/>
    </row>
    <row r="1335" spans="6:7" x14ac:dyDescent="0.25">
      <c r="F1335" s="33"/>
      <c r="G1335" s="33"/>
    </row>
    <row r="1336" spans="6:7" x14ac:dyDescent="0.25">
      <c r="F1336" s="33"/>
      <c r="G1336" s="33"/>
    </row>
    <row r="1337" spans="6:7" x14ac:dyDescent="0.25">
      <c r="F1337" s="33"/>
      <c r="G1337" s="33"/>
    </row>
    <row r="1338" spans="6:7" x14ac:dyDescent="0.25">
      <c r="F1338" s="33"/>
      <c r="G1338" s="33"/>
    </row>
    <row r="1339" spans="6:7" x14ac:dyDescent="0.25">
      <c r="F1339" s="33"/>
      <c r="G1339" s="33"/>
    </row>
    <row r="1340" spans="6:7" x14ac:dyDescent="0.25">
      <c r="F1340" s="33"/>
      <c r="G1340" s="33"/>
    </row>
    <row r="1341" spans="6:7" x14ac:dyDescent="0.25">
      <c r="F1341" s="33"/>
      <c r="G1341" s="33"/>
    </row>
    <row r="1342" spans="6:7" x14ac:dyDescent="0.25">
      <c r="F1342" s="33"/>
      <c r="G1342" s="33"/>
    </row>
    <row r="1343" spans="6:7" x14ac:dyDescent="0.25">
      <c r="F1343" s="33"/>
      <c r="G1343" s="33"/>
    </row>
    <row r="1344" spans="6:7" x14ac:dyDescent="0.25">
      <c r="F1344" s="33"/>
      <c r="G1344" s="33"/>
    </row>
    <row r="1345" spans="6:7" x14ac:dyDescent="0.25">
      <c r="F1345" s="33"/>
      <c r="G1345" s="33"/>
    </row>
    <row r="1346" spans="6:7" x14ac:dyDescent="0.25">
      <c r="F1346" s="33"/>
      <c r="G1346" s="33"/>
    </row>
    <row r="1347" spans="6:7" x14ac:dyDescent="0.25">
      <c r="F1347" s="33"/>
      <c r="G1347" s="33"/>
    </row>
    <row r="1348" spans="6:7" x14ac:dyDescent="0.25">
      <c r="F1348" s="33"/>
      <c r="G1348" s="33"/>
    </row>
    <row r="1349" spans="6:7" x14ac:dyDescent="0.25">
      <c r="F1349" s="33"/>
      <c r="G1349" s="33"/>
    </row>
    <row r="1350" spans="6:7" x14ac:dyDescent="0.25">
      <c r="F1350" s="33"/>
      <c r="G1350" s="33"/>
    </row>
    <row r="1351" spans="6:7" x14ac:dyDescent="0.25">
      <c r="F1351" s="33"/>
      <c r="G1351" s="33"/>
    </row>
    <row r="1352" spans="6:7" x14ac:dyDescent="0.25">
      <c r="F1352" s="33"/>
      <c r="G1352" s="33"/>
    </row>
    <row r="1353" spans="6:7" x14ac:dyDescent="0.25">
      <c r="F1353" s="33"/>
      <c r="G1353" s="33"/>
    </row>
    <row r="1354" spans="6:7" x14ac:dyDescent="0.25">
      <c r="F1354" s="33"/>
      <c r="G1354" s="33"/>
    </row>
    <row r="1355" spans="6:7" x14ac:dyDescent="0.25">
      <c r="F1355" s="33"/>
      <c r="G1355" s="33"/>
    </row>
    <row r="1356" spans="6:7" x14ac:dyDescent="0.25">
      <c r="F1356" s="33"/>
      <c r="G1356" s="33"/>
    </row>
    <row r="1357" spans="6:7" x14ac:dyDescent="0.25">
      <c r="F1357" s="33"/>
      <c r="G1357" s="33"/>
    </row>
    <row r="1358" spans="6:7" x14ac:dyDescent="0.25">
      <c r="F1358" s="33"/>
      <c r="G1358" s="33"/>
    </row>
    <row r="1359" spans="6:7" x14ac:dyDescent="0.25">
      <c r="F1359" s="33"/>
      <c r="G1359" s="33"/>
    </row>
    <row r="1360" spans="6:7" x14ac:dyDescent="0.25">
      <c r="F1360" s="33"/>
      <c r="G1360" s="33"/>
    </row>
    <row r="1361" spans="6:7" x14ac:dyDescent="0.25">
      <c r="F1361" s="33"/>
      <c r="G1361" s="33"/>
    </row>
    <row r="1362" spans="6:7" x14ac:dyDescent="0.25">
      <c r="F1362" s="33"/>
      <c r="G1362" s="33"/>
    </row>
    <row r="1363" spans="6:7" x14ac:dyDescent="0.25">
      <c r="F1363" s="33"/>
      <c r="G1363" s="33"/>
    </row>
    <row r="1364" spans="6:7" x14ac:dyDescent="0.25">
      <c r="F1364" s="33"/>
      <c r="G1364" s="33"/>
    </row>
    <row r="1365" spans="6:7" x14ac:dyDescent="0.25">
      <c r="F1365" s="33"/>
      <c r="G1365" s="33"/>
    </row>
    <row r="1366" spans="6:7" x14ac:dyDescent="0.25">
      <c r="F1366" s="33"/>
      <c r="G1366" s="33"/>
    </row>
    <row r="1367" spans="6:7" x14ac:dyDescent="0.25">
      <c r="F1367" s="33"/>
      <c r="G1367" s="33"/>
    </row>
    <row r="1368" spans="6:7" x14ac:dyDescent="0.25">
      <c r="F1368" s="33"/>
      <c r="G1368" s="33"/>
    </row>
    <row r="1369" spans="6:7" x14ac:dyDescent="0.25">
      <c r="F1369" s="33"/>
      <c r="G1369" s="33"/>
    </row>
    <row r="1370" spans="6:7" x14ac:dyDescent="0.25">
      <c r="F1370" s="33"/>
      <c r="G1370" s="33"/>
    </row>
    <row r="1371" spans="6:7" x14ac:dyDescent="0.25">
      <c r="F1371" s="33"/>
      <c r="G1371" s="33"/>
    </row>
    <row r="1372" spans="6:7" x14ac:dyDescent="0.25">
      <c r="F1372" s="33"/>
      <c r="G1372" s="33"/>
    </row>
    <row r="1373" spans="6:7" x14ac:dyDescent="0.25">
      <c r="F1373" s="33"/>
      <c r="G1373" s="33"/>
    </row>
    <row r="1374" spans="6:7" x14ac:dyDescent="0.25">
      <c r="F1374" s="33"/>
      <c r="G1374" s="33"/>
    </row>
    <row r="1375" spans="6:7" x14ac:dyDescent="0.25">
      <c r="F1375" s="33"/>
      <c r="G1375" s="33"/>
    </row>
    <row r="1376" spans="6:7" x14ac:dyDescent="0.25">
      <c r="F1376" s="33"/>
      <c r="G1376" s="33"/>
    </row>
    <row r="1377" spans="6:7" x14ac:dyDescent="0.25">
      <c r="F1377" s="33"/>
      <c r="G1377" s="33"/>
    </row>
    <row r="1378" spans="6:7" x14ac:dyDescent="0.25">
      <c r="F1378" s="33"/>
      <c r="G1378" s="33"/>
    </row>
    <row r="1379" spans="6:7" x14ac:dyDescent="0.25">
      <c r="F1379" s="33"/>
      <c r="G1379" s="33"/>
    </row>
    <row r="1380" spans="6:7" x14ac:dyDescent="0.25">
      <c r="F1380" s="33"/>
      <c r="G1380" s="33"/>
    </row>
    <row r="1381" spans="6:7" x14ac:dyDescent="0.25">
      <c r="F1381" s="33"/>
      <c r="G1381" s="33"/>
    </row>
    <row r="1382" spans="6:7" x14ac:dyDescent="0.25">
      <c r="F1382" s="33"/>
      <c r="G1382" s="33"/>
    </row>
    <row r="1383" spans="6:7" x14ac:dyDescent="0.25">
      <c r="F1383" s="33"/>
      <c r="G1383" s="33"/>
    </row>
    <row r="1384" spans="6:7" x14ac:dyDescent="0.25">
      <c r="F1384" s="33"/>
      <c r="G1384" s="33"/>
    </row>
    <row r="1385" spans="6:7" x14ac:dyDescent="0.25">
      <c r="F1385" s="33"/>
      <c r="G1385" s="33"/>
    </row>
    <row r="1386" spans="6:7" x14ac:dyDescent="0.25">
      <c r="F1386" s="33"/>
      <c r="G1386" s="33"/>
    </row>
    <row r="1387" spans="6:7" x14ac:dyDescent="0.25">
      <c r="F1387" s="33"/>
      <c r="G1387" s="33"/>
    </row>
    <row r="1388" spans="6:7" x14ac:dyDescent="0.25">
      <c r="F1388" s="33"/>
      <c r="G1388" s="33"/>
    </row>
    <row r="1389" spans="6:7" x14ac:dyDescent="0.25">
      <c r="F1389" s="33"/>
      <c r="G1389" s="33"/>
    </row>
    <row r="1390" spans="6:7" x14ac:dyDescent="0.25">
      <c r="F1390" s="33"/>
      <c r="G1390" s="33"/>
    </row>
    <row r="1391" spans="6:7" x14ac:dyDescent="0.25">
      <c r="F1391" s="33"/>
      <c r="G1391" s="33"/>
    </row>
    <row r="1392" spans="6:7" x14ac:dyDescent="0.25">
      <c r="F1392" s="33"/>
      <c r="G1392" s="33"/>
    </row>
    <row r="1393" spans="6:7" x14ac:dyDescent="0.25">
      <c r="F1393" s="33"/>
      <c r="G1393" s="33"/>
    </row>
    <row r="1394" spans="6:7" x14ac:dyDescent="0.25">
      <c r="F1394" s="33"/>
      <c r="G1394" s="33"/>
    </row>
    <row r="1395" spans="6:7" x14ac:dyDescent="0.25">
      <c r="F1395" s="33"/>
      <c r="G1395" s="33"/>
    </row>
    <row r="1396" spans="6:7" x14ac:dyDescent="0.25">
      <c r="F1396" s="33"/>
      <c r="G1396" s="33"/>
    </row>
    <row r="1397" spans="6:7" x14ac:dyDescent="0.25">
      <c r="F1397" s="33"/>
      <c r="G1397" s="33"/>
    </row>
    <row r="1398" spans="6:7" x14ac:dyDescent="0.25">
      <c r="F1398" s="33"/>
      <c r="G1398" s="33"/>
    </row>
    <row r="1399" spans="6:7" x14ac:dyDescent="0.25">
      <c r="F1399" s="33"/>
      <c r="G1399" s="33"/>
    </row>
    <row r="1400" spans="6:7" x14ac:dyDescent="0.25">
      <c r="F1400" s="33"/>
      <c r="G1400" s="33"/>
    </row>
    <row r="1401" spans="6:7" x14ac:dyDescent="0.25">
      <c r="F1401" s="33"/>
      <c r="G1401" s="33"/>
    </row>
    <row r="1402" spans="6:7" x14ac:dyDescent="0.25">
      <c r="F1402" s="33"/>
      <c r="G1402" s="33"/>
    </row>
    <row r="1403" spans="6:7" x14ac:dyDescent="0.25">
      <c r="F1403" s="33"/>
      <c r="G1403" s="33"/>
    </row>
    <row r="1404" spans="6:7" x14ac:dyDescent="0.25">
      <c r="F1404" s="33"/>
      <c r="G1404" s="33"/>
    </row>
    <row r="1405" spans="6:7" x14ac:dyDescent="0.25">
      <c r="F1405" s="33"/>
      <c r="G1405" s="33"/>
    </row>
    <row r="1406" spans="6:7" x14ac:dyDescent="0.25">
      <c r="F1406" s="33"/>
      <c r="G1406" s="33"/>
    </row>
    <row r="1407" spans="6:7" x14ac:dyDescent="0.25">
      <c r="F1407" s="33"/>
      <c r="G1407" s="33"/>
    </row>
    <row r="1408" spans="6:7" x14ac:dyDescent="0.25">
      <c r="F1408" s="33"/>
      <c r="G1408" s="33"/>
    </row>
    <row r="1409" spans="6:7" x14ac:dyDescent="0.25">
      <c r="F1409" s="33"/>
      <c r="G1409" s="33"/>
    </row>
    <row r="1410" spans="6:7" x14ac:dyDescent="0.25">
      <c r="F1410" s="33"/>
      <c r="G1410" s="33"/>
    </row>
    <row r="1411" spans="6:7" x14ac:dyDescent="0.25">
      <c r="F1411" s="33"/>
      <c r="G1411" s="33"/>
    </row>
    <row r="1412" spans="6:7" x14ac:dyDescent="0.25">
      <c r="F1412" s="33"/>
      <c r="G1412" s="33"/>
    </row>
    <row r="1413" spans="6:7" x14ac:dyDescent="0.25">
      <c r="F1413" s="33"/>
      <c r="G1413" s="33"/>
    </row>
    <row r="1414" spans="6:7" x14ac:dyDescent="0.25">
      <c r="F1414" s="33"/>
      <c r="G1414" s="33"/>
    </row>
    <row r="1415" spans="6:7" x14ac:dyDescent="0.25">
      <c r="F1415" s="33"/>
      <c r="G1415" s="33"/>
    </row>
    <row r="1416" spans="6:7" x14ac:dyDescent="0.25">
      <c r="F1416" s="33"/>
      <c r="G1416" s="33"/>
    </row>
    <row r="1417" spans="6:7" x14ac:dyDescent="0.25">
      <c r="F1417" s="33"/>
      <c r="G1417" s="33"/>
    </row>
    <row r="1418" spans="6:7" x14ac:dyDescent="0.25">
      <c r="F1418" s="33"/>
      <c r="G1418" s="33"/>
    </row>
    <row r="1419" spans="6:7" x14ac:dyDescent="0.25">
      <c r="F1419" s="33"/>
      <c r="G1419" s="33"/>
    </row>
    <row r="1420" spans="6:7" x14ac:dyDescent="0.25">
      <c r="F1420" s="33"/>
      <c r="G1420" s="33"/>
    </row>
    <row r="1421" spans="6:7" x14ac:dyDescent="0.25">
      <c r="F1421" s="33"/>
      <c r="G1421" s="33"/>
    </row>
    <row r="1422" spans="6:7" x14ac:dyDescent="0.25">
      <c r="F1422" s="33"/>
      <c r="G1422" s="33"/>
    </row>
    <row r="1423" spans="6:7" x14ac:dyDescent="0.25">
      <c r="F1423" s="33"/>
      <c r="G1423" s="33"/>
    </row>
    <row r="1424" spans="6:7" x14ac:dyDescent="0.25">
      <c r="F1424" s="33"/>
      <c r="G1424" s="33"/>
    </row>
    <row r="1425" spans="6:7" x14ac:dyDescent="0.25">
      <c r="F1425" s="33"/>
      <c r="G1425" s="33"/>
    </row>
    <row r="1426" spans="6:7" x14ac:dyDescent="0.25">
      <c r="F1426" s="33"/>
      <c r="G1426" s="33"/>
    </row>
    <row r="1427" spans="6:7" x14ac:dyDescent="0.25">
      <c r="F1427" s="33"/>
      <c r="G1427" s="33"/>
    </row>
    <row r="1428" spans="6:7" x14ac:dyDescent="0.25">
      <c r="F1428" s="33"/>
      <c r="G1428" s="33"/>
    </row>
    <row r="1429" spans="6:7" x14ac:dyDescent="0.25">
      <c r="F1429" s="33"/>
      <c r="G1429" s="33"/>
    </row>
    <row r="1430" spans="6:7" x14ac:dyDescent="0.25">
      <c r="F1430" s="33"/>
      <c r="G1430" s="33"/>
    </row>
    <row r="1431" spans="6:7" x14ac:dyDescent="0.25">
      <c r="F1431" s="33"/>
      <c r="G1431" s="33"/>
    </row>
    <row r="1432" spans="6:7" x14ac:dyDescent="0.25">
      <c r="F1432" s="33"/>
      <c r="G1432" s="33"/>
    </row>
    <row r="1433" spans="6:7" x14ac:dyDescent="0.25">
      <c r="F1433" s="33"/>
      <c r="G1433" s="33"/>
    </row>
    <row r="1434" spans="6:7" x14ac:dyDescent="0.25">
      <c r="F1434" s="33"/>
      <c r="G1434" s="33"/>
    </row>
    <row r="1435" spans="6:7" x14ac:dyDescent="0.25">
      <c r="F1435" s="33"/>
      <c r="G1435" s="33"/>
    </row>
    <row r="1436" spans="6:7" x14ac:dyDescent="0.25">
      <c r="F1436" s="33"/>
      <c r="G1436" s="33"/>
    </row>
    <row r="1437" spans="6:7" x14ac:dyDescent="0.25">
      <c r="F1437" s="33"/>
      <c r="G1437" s="33"/>
    </row>
    <row r="1438" spans="6:7" x14ac:dyDescent="0.25">
      <c r="F1438" s="33"/>
      <c r="G1438" s="33"/>
    </row>
    <row r="1439" spans="6:7" x14ac:dyDescent="0.25">
      <c r="F1439" s="33"/>
      <c r="G1439" s="33"/>
    </row>
    <row r="1440" spans="6:7" x14ac:dyDescent="0.25">
      <c r="F1440" s="33"/>
      <c r="G1440" s="33"/>
    </row>
    <row r="1441" spans="6:7" x14ac:dyDescent="0.25">
      <c r="F1441" s="33"/>
      <c r="G1441" s="33"/>
    </row>
    <row r="1442" spans="6:7" x14ac:dyDescent="0.25">
      <c r="F1442" s="33"/>
      <c r="G1442" s="33"/>
    </row>
    <row r="1443" spans="6:7" x14ac:dyDescent="0.25">
      <c r="F1443" s="33"/>
      <c r="G1443" s="33"/>
    </row>
    <row r="1444" spans="6:7" x14ac:dyDescent="0.25">
      <c r="F1444" s="33"/>
      <c r="G1444" s="33"/>
    </row>
    <row r="1445" spans="6:7" x14ac:dyDescent="0.25">
      <c r="F1445" s="33"/>
      <c r="G1445" s="33"/>
    </row>
    <row r="1446" spans="6:7" x14ac:dyDescent="0.25">
      <c r="F1446" s="33"/>
      <c r="G1446" s="33"/>
    </row>
    <row r="1447" spans="6:7" x14ac:dyDescent="0.25">
      <c r="F1447" s="33"/>
      <c r="G1447" s="33"/>
    </row>
    <row r="1448" spans="6:7" x14ac:dyDescent="0.25">
      <c r="F1448" s="33"/>
      <c r="G1448" s="33"/>
    </row>
    <row r="1449" spans="6:7" x14ac:dyDescent="0.25">
      <c r="F1449" s="33"/>
      <c r="G1449" s="33"/>
    </row>
    <row r="1450" spans="6:7" x14ac:dyDescent="0.25">
      <c r="F1450" s="33"/>
      <c r="G1450" s="33"/>
    </row>
    <row r="1451" spans="6:7" x14ac:dyDescent="0.25">
      <c r="F1451" s="33"/>
      <c r="G1451" s="33"/>
    </row>
    <row r="1452" spans="6:7" x14ac:dyDescent="0.25">
      <c r="F1452" s="33"/>
      <c r="G1452" s="33"/>
    </row>
    <row r="1453" spans="6:7" x14ac:dyDescent="0.25">
      <c r="F1453" s="33"/>
      <c r="G1453" s="33"/>
    </row>
    <row r="1454" spans="6:7" x14ac:dyDescent="0.25">
      <c r="F1454" s="33"/>
      <c r="G1454" s="33"/>
    </row>
    <row r="1455" spans="6:7" x14ac:dyDescent="0.25">
      <c r="F1455" s="33"/>
      <c r="G1455" s="33"/>
    </row>
    <row r="1456" spans="6:7" x14ac:dyDescent="0.25">
      <c r="F1456" s="33"/>
      <c r="G1456" s="33"/>
    </row>
    <row r="1457" spans="6:7" x14ac:dyDescent="0.25">
      <c r="F1457" s="33"/>
      <c r="G1457" s="33"/>
    </row>
    <row r="1458" spans="6:7" x14ac:dyDescent="0.25">
      <c r="F1458" s="33"/>
      <c r="G1458" s="33"/>
    </row>
    <row r="1459" spans="6:7" x14ac:dyDescent="0.25">
      <c r="F1459" s="33"/>
      <c r="G1459" s="33"/>
    </row>
    <row r="1460" spans="6:7" x14ac:dyDescent="0.25">
      <c r="F1460" s="33"/>
      <c r="G1460" s="33"/>
    </row>
    <row r="1461" spans="6:7" x14ac:dyDescent="0.25">
      <c r="F1461" s="33"/>
      <c r="G1461" s="33"/>
    </row>
    <row r="1462" spans="6:7" x14ac:dyDescent="0.25">
      <c r="F1462" s="33"/>
      <c r="G1462" s="33"/>
    </row>
    <row r="1463" spans="6:7" x14ac:dyDescent="0.25">
      <c r="F1463" s="33"/>
      <c r="G1463" s="33"/>
    </row>
    <row r="1464" spans="6:7" x14ac:dyDescent="0.25">
      <c r="F1464" s="33"/>
      <c r="G1464" s="33"/>
    </row>
    <row r="1465" spans="6:7" x14ac:dyDescent="0.25">
      <c r="F1465" s="33"/>
      <c r="G1465" s="33"/>
    </row>
    <row r="1466" spans="6:7" x14ac:dyDescent="0.25">
      <c r="F1466" s="33"/>
      <c r="G1466" s="33"/>
    </row>
    <row r="1467" spans="6:7" x14ac:dyDescent="0.25">
      <c r="F1467" s="33"/>
      <c r="G1467" s="33"/>
    </row>
    <row r="1468" spans="6:7" x14ac:dyDescent="0.25">
      <c r="F1468" s="33"/>
      <c r="G1468" s="33"/>
    </row>
    <row r="1469" spans="6:7" x14ac:dyDescent="0.25">
      <c r="F1469" s="33"/>
      <c r="G1469" s="33"/>
    </row>
    <row r="1470" spans="6:7" x14ac:dyDescent="0.25">
      <c r="F1470" s="33"/>
      <c r="G1470" s="33"/>
    </row>
    <row r="1471" spans="6:7" x14ac:dyDescent="0.25">
      <c r="F1471" s="33"/>
      <c r="G1471" s="33"/>
    </row>
    <row r="1472" spans="6:7" x14ac:dyDescent="0.25">
      <c r="F1472" s="33"/>
      <c r="G1472" s="33"/>
    </row>
    <row r="1473" spans="6:7" x14ac:dyDescent="0.25">
      <c r="F1473" s="33"/>
      <c r="G1473" s="33"/>
    </row>
    <row r="1474" spans="6:7" x14ac:dyDescent="0.25">
      <c r="F1474" s="33"/>
      <c r="G1474" s="33"/>
    </row>
    <row r="1475" spans="6:7" x14ac:dyDescent="0.25">
      <c r="F1475" s="33"/>
      <c r="G1475" s="33"/>
    </row>
    <row r="1476" spans="6:7" x14ac:dyDescent="0.25">
      <c r="F1476" s="33"/>
      <c r="G1476" s="33"/>
    </row>
    <row r="1477" spans="6:7" x14ac:dyDescent="0.25">
      <c r="F1477" s="33"/>
      <c r="G1477" s="33"/>
    </row>
    <row r="1478" spans="6:7" x14ac:dyDescent="0.25">
      <c r="F1478" s="33"/>
      <c r="G1478" s="33"/>
    </row>
    <row r="1479" spans="6:7" x14ac:dyDescent="0.25">
      <c r="F1479" s="33"/>
      <c r="G1479" s="33"/>
    </row>
    <row r="1480" spans="6:7" x14ac:dyDescent="0.25">
      <c r="F1480" s="33"/>
      <c r="G1480" s="33"/>
    </row>
    <row r="1481" spans="6:7" x14ac:dyDescent="0.25">
      <c r="F1481" s="33"/>
      <c r="G1481" s="33"/>
    </row>
    <row r="1482" spans="6:7" x14ac:dyDescent="0.25">
      <c r="F1482" s="33"/>
      <c r="G1482" s="33"/>
    </row>
    <row r="1483" spans="6:7" x14ac:dyDescent="0.25">
      <c r="F1483" s="33"/>
      <c r="G1483" s="33"/>
    </row>
    <row r="1484" spans="6:7" x14ac:dyDescent="0.25">
      <c r="F1484" s="33"/>
      <c r="G1484" s="33"/>
    </row>
    <row r="1485" spans="6:7" x14ac:dyDescent="0.25">
      <c r="F1485" s="33"/>
      <c r="G1485" s="33"/>
    </row>
    <row r="1486" spans="6:7" x14ac:dyDescent="0.25">
      <c r="F1486" s="33"/>
      <c r="G1486" s="33"/>
    </row>
    <row r="1487" spans="6:7" x14ac:dyDescent="0.25">
      <c r="F1487" s="33"/>
      <c r="G1487" s="33"/>
    </row>
    <row r="1488" spans="6:7" x14ac:dyDescent="0.25">
      <c r="F1488" s="33"/>
      <c r="G1488" s="33"/>
    </row>
    <row r="1489" spans="6:7" x14ac:dyDescent="0.25">
      <c r="F1489" s="33"/>
      <c r="G1489" s="33"/>
    </row>
    <row r="1490" spans="6:7" x14ac:dyDescent="0.25">
      <c r="F1490" s="33"/>
      <c r="G1490" s="33"/>
    </row>
    <row r="1491" spans="6:7" x14ac:dyDescent="0.25">
      <c r="F1491" s="33"/>
      <c r="G1491" s="33"/>
    </row>
    <row r="1492" spans="6:7" x14ac:dyDescent="0.25">
      <c r="F1492" s="33"/>
      <c r="G1492" s="33"/>
    </row>
    <row r="1493" spans="6:7" x14ac:dyDescent="0.25">
      <c r="F1493" s="33"/>
      <c r="G1493" s="33"/>
    </row>
    <row r="1494" spans="6:7" x14ac:dyDescent="0.25">
      <c r="F1494" s="33"/>
      <c r="G1494" s="33"/>
    </row>
    <row r="1495" spans="6:7" x14ac:dyDescent="0.25">
      <c r="F1495" s="33"/>
      <c r="G1495" s="33"/>
    </row>
    <row r="1496" spans="6:7" x14ac:dyDescent="0.25">
      <c r="F1496" s="33"/>
      <c r="G1496" s="33"/>
    </row>
    <row r="1497" spans="6:7" x14ac:dyDescent="0.25">
      <c r="F1497" s="33"/>
      <c r="G1497" s="33"/>
    </row>
    <row r="1498" spans="6:7" x14ac:dyDescent="0.25">
      <c r="F1498" s="33"/>
      <c r="G1498" s="33"/>
    </row>
    <row r="1499" spans="6:7" x14ac:dyDescent="0.25">
      <c r="F1499" s="33"/>
      <c r="G1499" s="33"/>
    </row>
    <row r="1500" spans="6:7" x14ac:dyDescent="0.25">
      <c r="F1500" s="33"/>
      <c r="G1500" s="33"/>
    </row>
    <row r="1501" spans="6:7" x14ac:dyDescent="0.25">
      <c r="F1501" s="33"/>
      <c r="G1501" s="33"/>
    </row>
    <row r="1502" spans="6:7" x14ac:dyDescent="0.25">
      <c r="F1502" s="33"/>
      <c r="G1502" s="33"/>
    </row>
    <row r="1503" spans="6:7" x14ac:dyDescent="0.25">
      <c r="F1503" s="33"/>
      <c r="G1503" s="33"/>
    </row>
    <row r="1504" spans="6:7" x14ac:dyDescent="0.25">
      <c r="F1504" s="33"/>
      <c r="G1504" s="33"/>
    </row>
    <row r="1505" spans="6:7" x14ac:dyDescent="0.25">
      <c r="F1505" s="33"/>
      <c r="G1505" s="33"/>
    </row>
    <row r="1506" spans="6:7" x14ac:dyDescent="0.25">
      <c r="F1506" s="33"/>
      <c r="G1506" s="33"/>
    </row>
    <row r="1507" spans="6:7" x14ac:dyDescent="0.25">
      <c r="F1507" s="33"/>
      <c r="G1507" s="33"/>
    </row>
    <row r="1508" spans="6:7" x14ac:dyDescent="0.25">
      <c r="F1508" s="33"/>
      <c r="G1508" s="33"/>
    </row>
    <row r="1509" spans="6:7" x14ac:dyDescent="0.25">
      <c r="F1509" s="33"/>
      <c r="G1509" s="33"/>
    </row>
    <row r="1510" spans="6:7" x14ac:dyDescent="0.25">
      <c r="F1510" s="33"/>
      <c r="G1510" s="33"/>
    </row>
    <row r="1511" spans="6:7" x14ac:dyDescent="0.25">
      <c r="F1511" s="33"/>
      <c r="G1511" s="33"/>
    </row>
    <row r="1512" spans="6:7" x14ac:dyDescent="0.25">
      <c r="F1512" s="33"/>
      <c r="G1512" s="33"/>
    </row>
    <row r="1513" spans="6:7" x14ac:dyDescent="0.25">
      <c r="F1513" s="33"/>
      <c r="G1513" s="33"/>
    </row>
    <row r="1514" spans="6:7" x14ac:dyDescent="0.25">
      <c r="F1514" s="33"/>
      <c r="G1514" s="33"/>
    </row>
    <row r="1515" spans="6:7" x14ac:dyDescent="0.25">
      <c r="F1515" s="33"/>
      <c r="G1515" s="33"/>
    </row>
    <row r="1516" spans="6:7" x14ac:dyDescent="0.25">
      <c r="F1516" s="33"/>
      <c r="G1516" s="33"/>
    </row>
    <row r="1517" spans="6:7" x14ac:dyDescent="0.25">
      <c r="F1517" s="33"/>
      <c r="G1517" s="33"/>
    </row>
    <row r="1518" spans="6:7" x14ac:dyDescent="0.25">
      <c r="F1518" s="33"/>
      <c r="G1518" s="33"/>
    </row>
    <row r="1519" spans="6:7" x14ac:dyDescent="0.25">
      <c r="F1519" s="33"/>
      <c r="G1519" s="33"/>
    </row>
    <row r="1520" spans="6:7" x14ac:dyDescent="0.25">
      <c r="F1520" s="33"/>
      <c r="G1520" s="33"/>
    </row>
    <row r="1521" spans="6:7" x14ac:dyDescent="0.25">
      <c r="F1521" s="33"/>
      <c r="G1521" s="33"/>
    </row>
    <row r="1522" spans="6:7" x14ac:dyDescent="0.25">
      <c r="F1522" s="33"/>
      <c r="G1522" s="33"/>
    </row>
    <row r="1523" spans="6:7" x14ac:dyDescent="0.25">
      <c r="F1523" s="33"/>
      <c r="G1523" s="33"/>
    </row>
    <row r="1524" spans="6:7" x14ac:dyDescent="0.25">
      <c r="F1524" s="33"/>
      <c r="G1524" s="33"/>
    </row>
    <row r="1525" spans="6:7" x14ac:dyDescent="0.25">
      <c r="F1525" s="33"/>
      <c r="G1525" s="33"/>
    </row>
    <row r="1526" spans="6:7" x14ac:dyDescent="0.25">
      <c r="F1526" s="33"/>
      <c r="G1526" s="33"/>
    </row>
    <row r="1527" spans="6:7" x14ac:dyDescent="0.25">
      <c r="F1527" s="33"/>
      <c r="G1527" s="33"/>
    </row>
    <row r="1528" spans="6:7" x14ac:dyDescent="0.25">
      <c r="F1528" s="33"/>
      <c r="G1528" s="33"/>
    </row>
    <row r="1529" spans="6:7" x14ac:dyDescent="0.25">
      <c r="F1529" s="33"/>
      <c r="G1529" s="33"/>
    </row>
    <row r="1530" spans="6:7" x14ac:dyDescent="0.25">
      <c r="F1530" s="33"/>
      <c r="G1530" s="33"/>
    </row>
    <row r="1531" spans="6:7" x14ac:dyDescent="0.25">
      <c r="F1531" s="33"/>
      <c r="G1531" s="33"/>
    </row>
    <row r="1532" spans="6:7" x14ac:dyDescent="0.25">
      <c r="F1532" s="33"/>
      <c r="G1532" s="33"/>
    </row>
    <row r="1533" spans="6:7" x14ac:dyDescent="0.25">
      <c r="F1533" s="33"/>
      <c r="G1533" s="33"/>
    </row>
    <row r="1534" spans="6:7" x14ac:dyDescent="0.25">
      <c r="F1534" s="33"/>
      <c r="G1534" s="33"/>
    </row>
    <row r="1535" spans="6:7" x14ac:dyDescent="0.25">
      <c r="F1535" s="33"/>
      <c r="G1535" s="33"/>
    </row>
    <row r="1536" spans="6:7" x14ac:dyDescent="0.25">
      <c r="F1536" s="33"/>
      <c r="G1536" s="33"/>
    </row>
    <row r="1537" spans="6:7" x14ac:dyDescent="0.25">
      <c r="F1537" s="33"/>
      <c r="G1537" s="33"/>
    </row>
    <row r="1538" spans="6:7" x14ac:dyDescent="0.25">
      <c r="F1538" s="33"/>
      <c r="G1538" s="33"/>
    </row>
    <row r="1539" spans="6:7" x14ac:dyDescent="0.25">
      <c r="F1539" s="33"/>
      <c r="G1539" s="33"/>
    </row>
    <row r="1540" spans="6:7" x14ac:dyDescent="0.25">
      <c r="F1540" s="33"/>
      <c r="G1540" s="33"/>
    </row>
    <row r="1541" spans="6:7" x14ac:dyDescent="0.25">
      <c r="F1541" s="33"/>
      <c r="G1541" s="33"/>
    </row>
    <row r="1542" spans="6:7" x14ac:dyDescent="0.25">
      <c r="F1542" s="33"/>
      <c r="G1542" s="33"/>
    </row>
    <row r="1543" spans="6:7" x14ac:dyDescent="0.25">
      <c r="F1543" s="33"/>
      <c r="G1543" s="33"/>
    </row>
    <row r="1544" spans="6:7" x14ac:dyDescent="0.25">
      <c r="F1544" s="33"/>
      <c r="G1544" s="33"/>
    </row>
    <row r="1545" spans="6:7" x14ac:dyDescent="0.25">
      <c r="F1545" s="33"/>
      <c r="G1545" s="33"/>
    </row>
    <row r="1546" spans="6:7" x14ac:dyDescent="0.25">
      <c r="F1546" s="33"/>
      <c r="G1546" s="33"/>
    </row>
    <row r="1547" spans="6:7" x14ac:dyDescent="0.25">
      <c r="F1547" s="33"/>
      <c r="G1547" s="33"/>
    </row>
    <row r="1548" spans="6:7" x14ac:dyDescent="0.25">
      <c r="F1548" s="33"/>
      <c r="G1548" s="33"/>
    </row>
    <row r="1549" spans="6:7" x14ac:dyDescent="0.25">
      <c r="F1549" s="33"/>
      <c r="G1549" s="33"/>
    </row>
    <row r="1550" spans="6:7" x14ac:dyDescent="0.25">
      <c r="F1550" s="33"/>
      <c r="G1550" s="33"/>
    </row>
    <row r="1551" spans="6:7" x14ac:dyDescent="0.25">
      <c r="F1551" s="33"/>
      <c r="G1551" s="33"/>
    </row>
    <row r="1552" spans="6:7" x14ac:dyDescent="0.25">
      <c r="F1552" s="33"/>
      <c r="G1552" s="33"/>
    </row>
    <row r="1553" spans="6:7" x14ac:dyDescent="0.25">
      <c r="F1553" s="33"/>
      <c r="G1553" s="33"/>
    </row>
    <row r="1554" spans="6:7" x14ac:dyDescent="0.25">
      <c r="F1554" s="33"/>
      <c r="G1554" s="33"/>
    </row>
    <row r="1555" spans="6:7" x14ac:dyDescent="0.25">
      <c r="F1555" s="33"/>
      <c r="G1555" s="33"/>
    </row>
    <row r="1556" spans="6:7" x14ac:dyDescent="0.25">
      <c r="F1556" s="33"/>
      <c r="G1556" s="33"/>
    </row>
    <row r="1557" spans="6:7" x14ac:dyDescent="0.25">
      <c r="F1557" s="33"/>
      <c r="G1557" s="33"/>
    </row>
    <row r="1558" spans="6:7" x14ac:dyDescent="0.25">
      <c r="F1558" s="33"/>
      <c r="G1558" s="33"/>
    </row>
    <row r="1559" spans="6:7" x14ac:dyDescent="0.25">
      <c r="F1559" s="33"/>
      <c r="G1559" s="33"/>
    </row>
    <row r="1560" spans="6:7" x14ac:dyDescent="0.25">
      <c r="F1560" s="33"/>
      <c r="G1560" s="33"/>
    </row>
    <row r="1561" spans="6:7" x14ac:dyDescent="0.25">
      <c r="F1561" s="33"/>
      <c r="G1561" s="33"/>
    </row>
    <row r="1562" spans="6:7" x14ac:dyDescent="0.25">
      <c r="F1562" s="33"/>
      <c r="G1562" s="33"/>
    </row>
    <row r="1563" spans="6:7" x14ac:dyDescent="0.25">
      <c r="F1563" s="33"/>
      <c r="G1563" s="33"/>
    </row>
    <row r="1564" spans="6:7" x14ac:dyDescent="0.25">
      <c r="F1564" s="33"/>
      <c r="G1564" s="33"/>
    </row>
    <row r="1565" spans="6:7" x14ac:dyDescent="0.25">
      <c r="F1565" s="33"/>
      <c r="G1565" s="33"/>
    </row>
    <row r="1566" spans="6:7" x14ac:dyDescent="0.25">
      <c r="F1566" s="33"/>
      <c r="G1566" s="33"/>
    </row>
    <row r="1567" spans="6:7" x14ac:dyDescent="0.25">
      <c r="F1567" s="33"/>
      <c r="G1567" s="33"/>
    </row>
    <row r="1568" spans="6:7" x14ac:dyDescent="0.25">
      <c r="F1568" s="33"/>
      <c r="G1568" s="33"/>
    </row>
    <row r="1569" spans="6:7" x14ac:dyDescent="0.25">
      <c r="F1569" s="33"/>
      <c r="G1569" s="33"/>
    </row>
    <row r="1570" spans="6:7" x14ac:dyDescent="0.25">
      <c r="F1570" s="33"/>
      <c r="G1570" s="33"/>
    </row>
    <row r="1571" spans="6:7" x14ac:dyDescent="0.25">
      <c r="F1571" s="33"/>
      <c r="G1571" s="33"/>
    </row>
    <row r="1572" spans="6:7" x14ac:dyDescent="0.25">
      <c r="F1572" s="33"/>
      <c r="G1572" s="33"/>
    </row>
    <row r="1573" spans="6:7" x14ac:dyDescent="0.25">
      <c r="F1573" s="33"/>
      <c r="G1573" s="33"/>
    </row>
    <row r="1574" spans="6:7" x14ac:dyDescent="0.25">
      <c r="F1574" s="33"/>
      <c r="G1574" s="33"/>
    </row>
    <row r="1575" spans="6:7" x14ac:dyDescent="0.25">
      <c r="F1575" s="33"/>
      <c r="G1575" s="33"/>
    </row>
    <row r="1576" spans="6:7" x14ac:dyDescent="0.25">
      <c r="F1576" s="33"/>
      <c r="G1576" s="33"/>
    </row>
    <row r="1577" spans="6:7" x14ac:dyDescent="0.25">
      <c r="F1577" s="33"/>
      <c r="G1577" s="33"/>
    </row>
    <row r="1578" spans="6:7" x14ac:dyDescent="0.25">
      <c r="F1578" s="33"/>
      <c r="G1578" s="33"/>
    </row>
    <row r="1579" spans="6:7" x14ac:dyDescent="0.25">
      <c r="F1579" s="33"/>
      <c r="G1579" s="33"/>
    </row>
    <row r="1580" spans="6:7" x14ac:dyDescent="0.25">
      <c r="F1580" s="33"/>
      <c r="G1580" s="33"/>
    </row>
    <row r="1581" spans="6:7" x14ac:dyDescent="0.25">
      <c r="F1581" s="33"/>
      <c r="G1581" s="33"/>
    </row>
    <row r="1582" spans="6:7" x14ac:dyDescent="0.25">
      <c r="F1582" s="33"/>
      <c r="G1582" s="33"/>
    </row>
    <row r="1583" spans="6:7" x14ac:dyDescent="0.25">
      <c r="F1583" s="33"/>
      <c r="G1583" s="33"/>
    </row>
    <row r="1584" spans="6:7" x14ac:dyDescent="0.25">
      <c r="F1584" s="33"/>
      <c r="G1584" s="33"/>
    </row>
    <row r="1585" spans="6:7" x14ac:dyDescent="0.25">
      <c r="F1585" s="33"/>
      <c r="G1585" s="33"/>
    </row>
    <row r="1586" spans="6:7" x14ac:dyDescent="0.25">
      <c r="F1586" s="33"/>
      <c r="G1586" s="33"/>
    </row>
    <row r="1587" spans="6:7" x14ac:dyDescent="0.25">
      <c r="F1587" s="33"/>
      <c r="G1587" s="33"/>
    </row>
    <row r="1588" spans="6:7" x14ac:dyDescent="0.25">
      <c r="F1588" s="33"/>
      <c r="G1588" s="33"/>
    </row>
    <row r="1589" spans="6:7" x14ac:dyDescent="0.25">
      <c r="F1589" s="33"/>
      <c r="G1589" s="33"/>
    </row>
    <row r="1590" spans="6:7" x14ac:dyDescent="0.25">
      <c r="F1590" s="33"/>
      <c r="G1590" s="33"/>
    </row>
    <row r="1591" spans="6:7" x14ac:dyDescent="0.25">
      <c r="F1591" s="33"/>
      <c r="G1591" s="33"/>
    </row>
    <row r="1592" spans="6:7" x14ac:dyDescent="0.25">
      <c r="F1592" s="33"/>
      <c r="G1592" s="33"/>
    </row>
    <row r="1593" spans="6:7" x14ac:dyDescent="0.25">
      <c r="F1593" s="33"/>
      <c r="G1593" s="33"/>
    </row>
    <row r="1594" spans="6:7" x14ac:dyDescent="0.25">
      <c r="F1594" s="33"/>
      <c r="G1594" s="33"/>
    </row>
    <row r="1595" spans="6:7" x14ac:dyDescent="0.25">
      <c r="F1595" s="33"/>
      <c r="G1595" s="33"/>
    </row>
    <row r="1596" spans="6:7" x14ac:dyDescent="0.25">
      <c r="F1596" s="33"/>
      <c r="G1596" s="33"/>
    </row>
    <row r="1597" spans="6:7" x14ac:dyDescent="0.25">
      <c r="F1597" s="33"/>
      <c r="G1597" s="33"/>
    </row>
    <row r="1598" spans="6:7" x14ac:dyDescent="0.25">
      <c r="F1598" s="33"/>
      <c r="G1598" s="33"/>
    </row>
    <row r="1599" spans="6:7" x14ac:dyDescent="0.25">
      <c r="F1599" s="33"/>
      <c r="G1599" s="33"/>
    </row>
    <row r="1600" spans="6:7" x14ac:dyDescent="0.25">
      <c r="F1600" s="33"/>
      <c r="G1600" s="33"/>
    </row>
    <row r="1601" spans="6:7" x14ac:dyDescent="0.25">
      <c r="F1601" s="33"/>
      <c r="G1601" s="33"/>
    </row>
    <row r="1602" spans="6:7" x14ac:dyDescent="0.25">
      <c r="F1602" s="33"/>
      <c r="G1602" s="33"/>
    </row>
    <row r="1603" spans="6:7" x14ac:dyDescent="0.25">
      <c r="F1603" s="33"/>
      <c r="G1603" s="33"/>
    </row>
    <row r="1604" spans="6:7" x14ac:dyDescent="0.25">
      <c r="F1604" s="33"/>
      <c r="G1604" s="33"/>
    </row>
    <row r="1605" spans="6:7" x14ac:dyDescent="0.25">
      <c r="F1605" s="33"/>
      <c r="G1605" s="33"/>
    </row>
    <row r="1606" spans="6:7" x14ac:dyDescent="0.25">
      <c r="F1606" s="33"/>
      <c r="G1606" s="33"/>
    </row>
    <row r="1607" spans="6:7" x14ac:dyDescent="0.25">
      <c r="F1607" s="33"/>
      <c r="G1607" s="33"/>
    </row>
    <row r="1608" spans="6:7" x14ac:dyDescent="0.25">
      <c r="F1608" s="33"/>
      <c r="G1608" s="33"/>
    </row>
    <row r="1609" spans="6:7" x14ac:dyDescent="0.25">
      <c r="F1609" s="33"/>
      <c r="G1609" s="33"/>
    </row>
    <row r="1610" spans="6:7" x14ac:dyDescent="0.25">
      <c r="F1610" s="33"/>
      <c r="G1610" s="33"/>
    </row>
    <row r="1611" spans="6:7" x14ac:dyDescent="0.25">
      <c r="F1611" s="33"/>
      <c r="G1611" s="33"/>
    </row>
    <row r="1612" spans="6:7" x14ac:dyDescent="0.25">
      <c r="F1612" s="33"/>
      <c r="G1612" s="33"/>
    </row>
    <row r="1613" spans="6:7" x14ac:dyDescent="0.25">
      <c r="F1613" s="33"/>
      <c r="G1613" s="33"/>
    </row>
    <row r="1614" spans="6:7" x14ac:dyDescent="0.25">
      <c r="F1614" s="33"/>
      <c r="G1614" s="33"/>
    </row>
    <row r="1615" spans="6:7" x14ac:dyDescent="0.25">
      <c r="F1615" s="33"/>
      <c r="G1615" s="33"/>
    </row>
    <row r="1616" spans="6:7" x14ac:dyDescent="0.25">
      <c r="F1616" s="33"/>
      <c r="G1616" s="33"/>
    </row>
    <row r="1617" spans="6:7" x14ac:dyDescent="0.25">
      <c r="F1617" s="33"/>
      <c r="G1617" s="33"/>
    </row>
    <row r="1618" spans="6:7" x14ac:dyDescent="0.25">
      <c r="F1618" s="33"/>
      <c r="G1618" s="33"/>
    </row>
    <row r="1619" spans="6:7" x14ac:dyDescent="0.25">
      <c r="F1619" s="33"/>
      <c r="G1619" s="33"/>
    </row>
    <row r="1620" spans="6:7" x14ac:dyDescent="0.25">
      <c r="F1620" s="33"/>
      <c r="G1620" s="33"/>
    </row>
    <row r="1621" spans="6:7" x14ac:dyDescent="0.25">
      <c r="F1621" s="33"/>
      <c r="G1621" s="33"/>
    </row>
    <row r="1622" spans="6:7" x14ac:dyDescent="0.25">
      <c r="F1622" s="33"/>
      <c r="G1622" s="33"/>
    </row>
    <row r="1623" spans="6:7" x14ac:dyDescent="0.25">
      <c r="F1623" s="33"/>
      <c r="G1623" s="33"/>
    </row>
    <row r="1624" spans="6:7" x14ac:dyDescent="0.25">
      <c r="F1624" s="33"/>
      <c r="G1624" s="33"/>
    </row>
    <row r="1625" spans="6:7" x14ac:dyDescent="0.25">
      <c r="F1625" s="33"/>
      <c r="G1625" s="33"/>
    </row>
    <row r="1626" spans="6:7" x14ac:dyDescent="0.25">
      <c r="F1626" s="33"/>
      <c r="G1626" s="33"/>
    </row>
    <row r="1627" spans="6:7" x14ac:dyDescent="0.25">
      <c r="F1627" s="33"/>
      <c r="G1627" s="33"/>
    </row>
    <row r="1628" spans="6:7" x14ac:dyDescent="0.25">
      <c r="F1628" s="33"/>
      <c r="G1628" s="33"/>
    </row>
    <row r="1629" spans="6:7" x14ac:dyDescent="0.25">
      <c r="F1629" s="33"/>
      <c r="G1629" s="33"/>
    </row>
    <row r="1630" spans="6:7" x14ac:dyDescent="0.25">
      <c r="F1630" s="33"/>
      <c r="G1630" s="33"/>
    </row>
    <row r="1631" spans="6:7" x14ac:dyDescent="0.25">
      <c r="F1631" s="33"/>
      <c r="G1631" s="33"/>
    </row>
    <row r="1632" spans="6:7" x14ac:dyDescent="0.25">
      <c r="F1632" s="33"/>
      <c r="G1632" s="33"/>
    </row>
    <row r="1633" spans="6:7" x14ac:dyDescent="0.25">
      <c r="F1633" s="33"/>
      <c r="G1633" s="33"/>
    </row>
    <row r="1634" spans="6:7" x14ac:dyDescent="0.25">
      <c r="F1634" s="33"/>
      <c r="G1634" s="33"/>
    </row>
    <row r="1635" spans="6:7" x14ac:dyDescent="0.25">
      <c r="F1635" s="33"/>
      <c r="G1635" s="33"/>
    </row>
    <row r="1636" spans="6:7" x14ac:dyDescent="0.25">
      <c r="F1636" s="33"/>
      <c r="G1636" s="33"/>
    </row>
    <row r="1637" spans="6:7" x14ac:dyDescent="0.25">
      <c r="F1637" s="33"/>
      <c r="G1637" s="33"/>
    </row>
    <row r="1638" spans="6:7" x14ac:dyDescent="0.25">
      <c r="F1638" s="33"/>
      <c r="G1638" s="33"/>
    </row>
    <row r="1639" spans="6:7" x14ac:dyDescent="0.25">
      <c r="F1639" s="33"/>
      <c r="G1639" s="33"/>
    </row>
    <row r="1640" spans="6:7" x14ac:dyDescent="0.25">
      <c r="F1640" s="33"/>
      <c r="G1640" s="33"/>
    </row>
    <row r="1641" spans="6:7" x14ac:dyDescent="0.25">
      <c r="F1641" s="33"/>
      <c r="G1641" s="33"/>
    </row>
    <row r="1642" spans="6:7" x14ac:dyDescent="0.25">
      <c r="F1642" s="33"/>
      <c r="G1642" s="33"/>
    </row>
    <row r="1643" spans="6:7" x14ac:dyDescent="0.25">
      <c r="F1643" s="33"/>
      <c r="G1643" s="33"/>
    </row>
    <row r="1644" spans="6:7" x14ac:dyDescent="0.25">
      <c r="F1644" s="33"/>
      <c r="G1644" s="33"/>
    </row>
    <row r="1645" spans="6:7" x14ac:dyDescent="0.25">
      <c r="F1645" s="33"/>
      <c r="G1645" s="33"/>
    </row>
    <row r="1646" spans="6:7" x14ac:dyDescent="0.25">
      <c r="F1646" s="33"/>
      <c r="G1646" s="33"/>
    </row>
    <row r="1647" spans="6:7" x14ac:dyDescent="0.25">
      <c r="F1647" s="33"/>
      <c r="G1647" s="33"/>
    </row>
    <row r="1648" spans="6:7" x14ac:dyDescent="0.25">
      <c r="F1648" s="33"/>
      <c r="G1648" s="33"/>
    </row>
    <row r="1649" spans="6:7" x14ac:dyDescent="0.25">
      <c r="F1649" s="33"/>
      <c r="G1649" s="33"/>
    </row>
    <row r="1650" spans="6:7" x14ac:dyDescent="0.25">
      <c r="F1650" s="33"/>
      <c r="G1650" s="33"/>
    </row>
    <row r="1651" spans="6:7" x14ac:dyDescent="0.25">
      <c r="F1651" s="33"/>
      <c r="G1651" s="33"/>
    </row>
    <row r="1652" spans="6:7" x14ac:dyDescent="0.25">
      <c r="F1652" s="33"/>
      <c r="G1652" s="33"/>
    </row>
    <row r="1653" spans="6:7" x14ac:dyDescent="0.25">
      <c r="F1653" s="33"/>
      <c r="G1653" s="33"/>
    </row>
    <row r="1654" spans="6:7" x14ac:dyDescent="0.25">
      <c r="F1654" s="33"/>
      <c r="G1654" s="33"/>
    </row>
    <row r="1655" spans="6:7" x14ac:dyDescent="0.25">
      <c r="F1655" s="33"/>
      <c r="G1655" s="33"/>
    </row>
    <row r="1656" spans="6:7" x14ac:dyDescent="0.25">
      <c r="F1656" s="33"/>
      <c r="G1656" s="33"/>
    </row>
    <row r="1657" spans="6:7" x14ac:dyDescent="0.25">
      <c r="F1657" s="33"/>
      <c r="G1657" s="33"/>
    </row>
    <row r="1658" spans="6:7" x14ac:dyDescent="0.25">
      <c r="F1658" s="33"/>
      <c r="G1658" s="33"/>
    </row>
    <row r="1659" spans="6:7" x14ac:dyDescent="0.25">
      <c r="F1659" s="33"/>
      <c r="G1659" s="33"/>
    </row>
    <row r="1660" spans="6:7" x14ac:dyDescent="0.25">
      <c r="F1660" s="33"/>
      <c r="G1660" s="33"/>
    </row>
    <row r="1661" spans="6:7" x14ac:dyDescent="0.25">
      <c r="F1661" s="33"/>
      <c r="G1661" s="33"/>
    </row>
    <row r="1662" spans="6:7" x14ac:dyDescent="0.25">
      <c r="F1662" s="33"/>
      <c r="G1662" s="33"/>
    </row>
    <row r="1663" spans="6:7" x14ac:dyDescent="0.25">
      <c r="F1663" s="33"/>
      <c r="G1663" s="33"/>
    </row>
    <row r="1664" spans="6:7" x14ac:dyDescent="0.25">
      <c r="F1664" s="33"/>
      <c r="G1664" s="33"/>
    </row>
    <row r="1665" spans="6:7" x14ac:dyDescent="0.25">
      <c r="F1665" s="33"/>
      <c r="G1665" s="33"/>
    </row>
    <row r="1666" spans="6:7" x14ac:dyDescent="0.25">
      <c r="F1666" s="33"/>
      <c r="G1666" s="33"/>
    </row>
    <row r="1667" spans="6:7" x14ac:dyDescent="0.25">
      <c r="F1667" s="33"/>
      <c r="G1667" s="33"/>
    </row>
    <row r="1668" spans="6:7" x14ac:dyDescent="0.25">
      <c r="F1668" s="33"/>
      <c r="G1668" s="33"/>
    </row>
    <row r="1669" spans="6:7" x14ac:dyDescent="0.25">
      <c r="F1669" s="33"/>
      <c r="G1669" s="33"/>
    </row>
    <row r="1670" spans="6:7" x14ac:dyDescent="0.25">
      <c r="F1670" s="33"/>
      <c r="G1670" s="33"/>
    </row>
    <row r="1671" spans="6:7" x14ac:dyDescent="0.25">
      <c r="F1671" s="33"/>
      <c r="G1671" s="33"/>
    </row>
    <row r="1672" spans="6:7" x14ac:dyDescent="0.25">
      <c r="F1672" s="33"/>
      <c r="G1672" s="33"/>
    </row>
    <row r="1673" spans="6:7" x14ac:dyDescent="0.25">
      <c r="F1673" s="33"/>
      <c r="G1673" s="33"/>
    </row>
    <row r="1674" spans="6:7" x14ac:dyDescent="0.25">
      <c r="F1674" s="33"/>
      <c r="G1674" s="33"/>
    </row>
    <row r="1675" spans="6:7" x14ac:dyDescent="0.25">
      <c r="F1675" s="33"/>
      <c r="G1675" s="33"/>
    </row>
    <row r="1676" spans="6:7" x14ac:dyDescent="0.25">
      <c r="F1676" s="33"/>
      <c r="G1676" s="33"/>
    </row>
    <row r="1677" spans="6:7" x14ac:dyDescent="0.25">
      <c r="F1677" s="33"/>
      <c r="G1677" s="33"/>
    </row>
    <row r="1678" spans="6:7" x14ac:dyDescent="0.25">
      <c r="F1678" s="33"/>
      <c r="G1678" s="33"/>
    </row>
    <row r="1679" spans="6:7" x14ac:dyDescent="0.25">
      <c r="F1679" s="33"/>
      <c r="G1679" s="33"/>
    </row>
    <row r="1680" spans="6:7" x14ac:dyDescent="0.25">
      <c r="F1680" s="33"/>
      <c r="G1680" s="33"/>
    </row>
    <row r="1681" spans="6:7" x14ac:dyDescent="0.25">
      <c r="F1681" s="33"/>
      <c r="G1681" s="33"/>
    </row>
    <row r="1682" spans="6:7" x14ac:dyDescent="0.25">
      <c r="F1682" s="33"/>
      <c r="G1682" s="33"/>
    </row>
    <row r="1683" spans="6:7" x14ac:dyDescent="0.25">
      <c r="F1683" s="33"/>
      <c r="G1683" s="33"/>
    </row>
    <row r="1684" spans="6:7" x14ac:dyDescent="0.25">
      <c r="F1684" s="33"/>
      <c r="G1684" s="33"/>
    </row>
    <row r="1685" spans="6:7" x14ac:dyDescent="0.25">
      <c r="F1685" s="33"/>
      <c r="G1685" s="33"/>
    </row>
    <row r="1686" spans="6:7" x14ac:dyDescent="0.25">
      <c r="F1686" s="33"/>
      <c r="G1686" s="33"/>
    </row>
    <row r="1687" spans="6:7" x14ac:dyDescent="0.25">
      <c r="F1687" s="33"/>
      <c r="G1687" s="33"/>
    </row>
    <row r="1688" spans="6:7" x14ac:dyDescent="0.25">
      <c r="F1688" s="33"/>
      <c r="G1688" s="33"/>
    </row>
    <row r="1689" spans="6:7" x14ac:dyDescent="0.25">
      <c r="F1689" s="33"/>
      <c r="G1689" s="33"/>
    </row>
    <row r="1690" spans="6:7" x14ac:dyDescent="0.25">
      <c r="F1690" s="33"/>
      <c r="G1690" s="33"/>
    </row>
    <row r="1691" spans="6:7" x14ac:dyDescent="0.25">
      <c r="F1691" s="33"/>
      <c r="G1691" s="33"/>
    </row>
    <row r="1692" spans="6:7" x14ac:dyDescent="0.25">
      <c r="F1692" s="33"/>
      <c r="G1692" s="33"/>
    </row>
    <row r="1693" spans="6:7" x14ac:dyDescent="0.25">
      <c r="F1693" s="33"/>
      <c r="G1693" s="33"/>
    </row>
    <row r="1694" spans="6:7" x14ac:dyDescent="0.25">
      <c r="F1694" s="33"/>
      <c r="G1694" s="33"/>
    </row>
    <row r="1695" spans="6:7" x14ac:dyDescent="0.25">
      <c r="F1695" s="33"/>
      <c r="G1695" s="33"/>
    </row>
    <row r="1696" spans="6:7" x14ac:dyDescent="0.25">
      <c r="F1696" s="33"/>
      <c r="G1696" s="33"/>
    </row>
    <row r="1697" spans="6:7" x14ac:dyDescent="0.25">
      <c r="F1697" s="33"/>
      <c r="G1697" s="33"/>
    </row>
    <row r="1698" spans="6:7" x14ac:dyDescent="0.25">
      <c r="F1698" s="33"/>
      <c r="G1698" s="33"/>
    </row>
    <row r="1699" spans="6:7" x14ac:dyDescent="0.25">
      <c r="F1699" s="33"/>
      <c r="G1699" s="33"/>
    </row>
    <row r="1700" spans="6:7" x14ac:dyDescent="0.25">
      <c r="F1700" s="33"/>
      <c r="G1700" s="33"/>
    </row>
    <row r="1701" spans="6:7" x14ac:dyDescent="0.25">
      <c r="F1701" s="33"/>
      <c r="G1701" s="33"/>
    </row>
    <row r="1702" spans="6:7" x14ac:dyDescent="0.25">
      <c r="F1702" s="33"/>
      <c r="G1702" s="33"/>
    </row>
    <row r="1703" spans="6:7" x14ac:dyDescent="0.25">
      <c r="F1703" s="33"/>
      <c r="G1703" s="33"/>
    </row>
    <row r="1704" spans="6:7" x14ac:dyDescent="0.25">
      <c r="F1704" s="33"/>
      <c r="G1704" s="33"/>
    </row>
    <row r="1705" spans="6:7" x14ac:dyDescent="0.25">
      <c r="F1705" s="33"/>
      <c r="G1705" s="33"/>
    </row>
    <row r="1706" spans="6:7" x14ac:dyDescent="0.25">
      <c r="F1706" s="33"/>
      <c r="G1706" s="33"/>
    </row>
    <row r="1707" spans="6:7" x14ac:dyDescent="0.25">
      <c r="F1707" s="33"/>
      <c r="G1707" s="33"/>
    </row>
    <row r="1708" spans="6:7" x14ac:dyDescent="0.25">
      <c r="F1708" s="33"/>
      <c r="G1708" s="33"/>
    </row>
    <row r="1709" spans="6:7" x14ac:dyDescent="0.25">
      <c r="F1709" s="33"/>
      <c r="G1709" s="33"/>
    </row>
    <row r="1710" spans="6:7" x14ac:dyDescent="0.25">
      <c r="F1710" s="33"/>
      <c r="G1710" s="33"/>
    </row>
    <row r="1711" spans="6:7" x14ac:dyDescent="0.25">
      <c r="F1711" s="33"/>
      <c r="G1711" s="33"/>
    </row>
    <row r="1712" spans="6:7" x14ac:dyDescent="0.25">
      <c r="F1712" s="33"/>
      <c r="G1712" s="33"/>
    </row>
    <row r="1713" spans="6:7" x14ac:dyDescent="0.25">
      <c r="F1713" s="33"/>
      <c r="G1713" s="33"/>
    </row>
    <row r="1714" spans="6:7" x14ac:dyDescent="0.25">
      <c r="F1714" s="33"/>
      <c r="G1714" s="33"/>
    </row>
    <row r="1715" spans="6:7" x14ac:dyDescent="0.25">
      <c r="F1715" s="33"/>
      <c r="G1715" s="33"/>
    </row>
    <row r="1716" spans="6:7" x14ac:dyDescent="0.25">
      <c r="F1716" s="33"/>
      <c r="G1716" s="33"/>
    </row>
    <row r="1717" spans="6:7" x14ac:dyDescent="0.25">
      <c r="F1717" s="33"/>
      <c r="G1717" s="33"/>
    </row>
    <row r="1718" spans="6:7" x14ac:dyDescent="0.25">
      <c r="F1718" s="33"/>
      <c r="G1718" s="33"/>
    </row>
    <row r="1719" spans="6:7" x14ac:dyDescent="0.25">
      <c r="F1719" s="33"/>
      <c r="G1719" s="33"/>
    </row>
    <row r="1720" spans="6:7" x14ac:dyDescent="0.25">
      <c r="F1720" s="33"/>
      <c r="G1720" s="33"/>
    </row>
    <row r="1721" spans="6:7" x14ac:dyDescent="0.25">
      <c r="F1721" s="33"/>
      <c r="G1721" s="33"/>
    </row>
    <row r="1722" spans="6:7" x14ac:dyDescent="0.25">
      <c r="F1722" s="33"/>
      <c r="G1722" s="33"/>
    </row>
    <row r="1723" spans="6:7" x14ac:dyDescent="0.25">
      <c r="F1723" s="33"/>
      <c r="G1723" s="33"/>
    </row>
    <row r="1724" spans="6:7" x14ac:dyDescent="0.25">
      <c r="F1724" s="33"/>
      <c r="G1724" s="33"/>
    </row>
    <row r="1725" spans="6:7" x14ac:dyDescent="0.25">
      <c r="F1725" s="33"/>
      <c r="G1725" s="33"/>
    </row>
    <row r="1726" spans="6:7" x14ac:dyDescent="0.25">
      <c r="F1726" s="33"/>
      <c r="G1726" s="33"/>
    </row>
    <row r="1727" spans="6:7" x14ac:dyDescent="0.25">
      <c r="F1727" s="33"/>
      <c r="G1727" s="33"/>
    </row>
    <row r="1728" spans="6:7" x14ac:dyDescent="0.25">
      <c r="F1728" s="33"/>
      <c r="G1728" s="33"/>
    </row>
    <row r="1729" spans="6:7" x14ac:dyDescent="0.25">
      <c r="F1729" s="33"/>
      <c r="G1729" s="33"/>
    </row>
    <row r="1730" spans="6:7" x14ac:dyDescent="0.25">
      <c r="F1730" s="33"/>
      <c r="G1730" s="33"/>
    </row>
    <row r="1731" spans="6:7" x14ac:dyDescent="0.25">
      <c r="F1731" s="33"/>
      <c r="G1731" s="33"/>
    </row>
    <row r="1732" spans="6:7" x14ac:dyDescent="0.25">
      <c r="F1732" s="33"/>
      <c r="G1732" s="33"/>
    </row>
    <row r="1733" spans="6:7" x14ac:dyDescent="0.25">
      <c r="F1733" s="33"/>
      <c r="G1733" s="33"/>
    </row>
    <row r="1734" spans="6:7" x14ac:dyDescent="0.25">
      <c r="F1734" s="33"/>
      <c r="G1734" s="33"/>
    </row>
    <row r="1735" spans="6:7" x14ac:dyDescent="0.25">
      <c r="F1735" s="33"/>
      <c r="G1735" s="33"/>
    </row>
    <row r="1736" spans="6:7" x14ac:dyDescent="0.25">
      <c r="F1736" s="33"/>
      <c r="G1736" s="33"/>
    </row>
    <row r="1737" spans="6:7" x14ac:dyDescent="0.25">
      <c r="F1737" s="33"/>
      <c r="G1737" s="33"/>
    </row>
    <row r="1738" spans="6:7" x14ac:dyDescent="0.25">
      <c r="F1738" s="33"/>
      <c r="G1738" s="33"/>
    </row>
    <row r="1739" spans="6:7" x14ac:dyDescent="0.25">
      <c r="F1739" s="33"/>
      <c r="G1739" s="33"/>
    </row>
    <row r="1740" spans="6:7" x14ac:dyDescent="0.25">
      <c r="F1740" s="33"/>
      <c r="G1740" s="33"/>
    </row>
    <row r="1741" spans="6:7" x14ac:dyDescent="0.25">
      <c r="F1741" s="33"/>
      <c r="G1741" s="33"/>
    </row>
    <row r="1742" spans="6:7" x14ac:dyDescent="0.25">
      <c r="F1742" s="33"/>
      <c r="G1742" s="33"/>
    </row>
    <row r="1743" spans="6:7" x14ac:dyDescent="0.25">
      <c r="F1743" s="33"/>
      <c r="G1743" s="33"/>
    </row>
    <row r="1744" spans="6:7" x14ac:dyDescent="0.25">
      <c r="F1744" s="33"/>
      <c r="G1744" s="33"/>
    </row>
    <row r="1745" spans="6:7" x14ac:dyDescent="0.25">
      <c r="F1745" s="33"/>
      <c r="G1745" s="33"/>
    </row>
    <row r="1746" spans="6:7" x14ac:dyDescent="0.25">
      <c r="F1746" s="33"/>
      <c r="G1746" s="33"/>
    </row>
    <row r="1747" spans="6:7" x14ac:dyDescent="0.25">
      <c r="F1747" s="33"/>
      <c r="G1747" s="33"/>
    </row>
    <row r="1748" spans="6:7" x14ac:dyDescent="0.25">
      <c r="F1748" s="33"/>
      <c r="G1748" s="33"/>
    </row>
    <row r="1749" spans="6:7" x14ac:dyDescent="0.25">
      <c r="F1749" s="33"/>
      <c r="G1749" s="33"/>
    </row>
    <row r="1750" spans="6:7" x14ac:dyDescent="0.25">
      <c r="F1750" s="33"/>
      <c r="G1750" s="33"/>
    </row>
    <row r="1751" spans="6:7" x14ac:dyDescent="0.25">
      <c r="F1751" s="33"/>
      <c r="G1751" s="33"/>
    </row>
    <row r="1752" spans="6:7" x14ac:dyDescent="0.25">
      <c r="F1752" s="33"/>
      <c r="G1752" s="33"/>
    </row>
    <row r="1753" spans="6:7" x14ac:dyDescent="0.25">
      <c r="F1753" s="33"/>
      <c r="G1753" s="33"/>
    </row>
    <row r="1754" spans="6:7" x14ac:dyDescent="0.25">
      <c r="F1754" s="33"/>
      <c r="G1754" s="33"/>
    </row>
    <row r="1755" spans="6:7" x14ac:dyDescent="0.25">
      <c r="F1755" s="33"/>
      <c r="G1755" s="33"/>
    </row>
    <row r="1756" spans="6:7" x14ac:dyDescent="0.25">
      <c r="F1756" s="33"/>
      <c r="G1756" s="33"/>
    </row>
    <row r="1757" spans="6:7" x14ac:dyDescent="0.25">
      <c r="F1757" s="33"/>
      <c r="G1757" s="33"/>
    </row>
    <row r="1758" spans="6:7" x14ac:dyDescent="0.25">
      <c r="F1758" s="33"/>
      <c r="G1758" s="33"/>
    </row>
    <row r="1759" spans="6:7" x14ac:dyDescent="0.25">
      <c r="F1759" s="33"/>
      <c r="G1759" s="33"/>
    </row>
    <row r="1760" spans="6:7" x14ac:dyDescent="0.25">
      <c r="F1760" s="33"/>
      <c r="G1760" s="33"/>
    </row>
    <row r="1761" spans="6:7" x14ac:dyDescent="0.25">
      <c r="F1761" s="33"/>
      <c r="G1761" s="33"/>
    </row>
    <row r="1762" spans="6:7" x14ac:dyDescent="0.25">
      <c r="F1762" s="33"/>
      <c r="G1762" s="33"/>
    </row>
    <row r="1763" spans="6:7" x14ac:dyDescent="0.25">
      <c r="F1763" s="33"/>
      <c r="G1763" s="33"/>
    </row>
    <row r="1764" spans="6:7" x14ac:dyDescent="0.25">
      <c r="F1764" s="33"/>
      <c r="G1764" s="33"/>
    </row>
    <row r="1765" spans="6:7" x14ac:dyDescent="0.25">
      <c r="F1765" s="33"/>
      <c r="G1765" s="33"/>
    </row>
    <row r="1766" spans="6:7" x14ac:dyDescent="0.25">
      <c r="F1766" s="33"/>
      <c r="G1766" s="33"/>
    </row>
    <row r="1767" spans="6:7" x14ac:dyDescent="0.25">
      <c r="F1767" s="33"/>
      <c r="G1767" s="33"/>
    </row>
    <row r="1768" spans="6:7" x14ac:dyDescent="0.25">
      <c r="F1768" s="33"/>
      <c r="G1768" s="33"/>
    </row>
    <row r="1769" spans="6:7" x14ac:dyDescent="0.25">
      <c r="F1769" s="33"/>
      <c r="G1769" s="33"/>
    </row>
    <row r="1770" spans="6:7" x14ac:dyDescent="0.25">
      <c r="F1770" s="33"/>
      <c r="G1770" s="33"/>
    </row>
    <row r="1771" spans="6:7" x14ac:dyDescent="0.25">
      <c r="F1771" s="33"/>
      <c r="G1771" s="33"/>
    </row>
    <row r="1772" spans="6:7" x14ac:dyDescent="0.25">
      <c r="F1772" s="33"/>
      <c r="G1772" s="33"/>
    </row>
    <row r="1773" spans="6:7" x14ac:dyDescent="0.25">
      <c r="F1773" s="33"/>
      <c r="G1773" s="33"/>
    </row>
    <row r="1774" spans="6:7" x14ac:dyDescent="0.25">
      <c r="F1774" s="33"/>
      <c r="G1774" s="33"/>
    </row>
    <row r="1775" spans="6:7" x14ac:dyDescent="0.25">
      <c r="F1775" s="33"/>
      <c r="G1775" s="33"/>
    </row>
    <row r="1776" spans="6:7" x14ac:dyDescent="0.25">
      <c r="F1776" s="33"/>
      <c r="G1776" s="33"/>
    </row>
    <row r="1777" spans="6:7" x14ac:dyDescent="0.25">
      <c r="F1777" s="33"/>
      <c r="G1777" s="33"/>
    </row>
    <row r="1778" spans="6:7" x14ac:dyDescent="0.25">
      <c r="F1778" s="33"/>
      <c r="G1778" s="33"/>
    </row>
    <row r="1779" spans="6:7" x14ac:dyDescent="0.25">
      <c r="F1779" s="33"/>
      <c r="G1779" s="33"/>
    </row>
    <row r="1780" spans="6:7" x14ac:dyDescent="0.25">
      <c r="F1780" s="33"/>
      <c r="G1780" s="33"/>
    </row>
    <row r="1781" spans="6:7" x14ac:dyDescent="0.25">
      <c r="F1781" s="33"/>
      <c r="G1781" s="33"/>
    </row>
    <row r="1782" spans="6:7" x14ac:dyDescent="0.25">
      <c r="F1782" s="33"/>
      <c r="G1782" s="33"/>
    </row>
    <row r="1783" spans="6:7" x14ac:dyDescent="0.25">
      <c r="F1783" s="33"/>
      <c r="G1783" s="33"/>
    </row>
    <row r="1784" spans="6:7" x14ac:dyDescent="0.25">
      <c r="F1784" s="33"/>
      <c r="G1784" s="33"/>
    </row>
    <row r="1785" spans="6:7" x14ac:dyDescent="0.25">
      <c r="F1785" s="33"/>
      <c r="G1785" s="33"/>
    </row>
    <row r="1786" spans="6:7" x14ac:dyDescent="0.25">
      <c r="F1786" s="33"/>
      <c r="G1786" s="33"/>
    </row>
    <row r="1787" spans="6:7" x14ac:dyDescent="0.25">
      <c r="F1787" s="33"/>
      <c r="G1787" s="33"/>
    </row>
    <row r="1788" spans="6:7" x14ac:dyDescent="0.25">
      <c r="F1788" s="33"/>
      <c r="G1788" s="33"/>
    </row>
    <row r="1789" spans="6:7" x14ac:dyDescent="0.25">
      <c r="F1789" s="33"/>
      <c r="G1789" s="33"/>
    </row>
    <row r="1790" spans="6:7" x14ac:dyDescent="0.25">
      <c r="F1790" s="33"/>
      <c r="G1790" s="33"/>
    </row>
    <row r="1791" spans="6:7" x14ac:dyDescent="0.25">
      <c r="F1791" s="33"/>
      <c r="G1791" s="33"/>
    </row>
    <row r="1792" spans="6:7" x14ac:dyDescent="0.25">
      <c r="F1792" s="33"/>
      <c r="G1792" s="33"/>
    </row>
    <row r="1793" spans="6:7" x14ac:dyDescent="0.25">
      <c r="F1793" s="33"/>
      <c r="G1793" s="33"/>
    </row>
    <row r="1794" spans="6:7" x14ac:dyDescent="0.25">
      <c r="F1794" s="33"/>
      <c r="G1794" s="33"/>
    </row>
    <row r="1795" spans="6:7" x14ac:dyDescent="0.25">
      <c r="F1795" s="33"/>
      <c r="G1795" s="33"/>
    </row>
    <row r="1796" spans="6:7" x14ac:dyDescent="0.25">
      <c r="F1796" s="33"/>
      <c r="G1796" s="33"/>
    </row>
    <row r="1797" spans="6:7" x14ac:dyDescent="0.25">
      <c r="F1797" s="33"/>
      <c r="G1797" s="33"/>
    </row>
    <row r="1798" spans="6:7" x14ac:dyDescent="0.25">
      <c r="F1798" s="33"/>
      <c r="G1798" s="33"/>
    </row>
    <row r="1799" spans="6:7" x14ac:dyDescent="0.25">
      <c r="F1799" s="33"/>
      <c r="G1799" s="33"/>
    </row>
    <row r="1800" spans="6:7" x14ac:dyDescent="0.25">
      <c r="F1800" s="33"/>
      <c r="G1800" s="33"/>
    </row>
    <row r="1801" spans="6:7" x14ac:dyDescent="0.25">
      <c r="F1801" s="33"/>
      <c r="G1801" s="33"/>
    </row>
    <row r="1802" spans="6:7" x14ac:dyDescent="0.25">
      <c r="F1802" s="33"/>
      <c r="G1802" s="33"/>
    </row>
    <row r="1803" spans="6:7" x14ac:dyDescent="0.25">
      <c r="F1803" s="33"/>
      <c r="G1803" s="33"/>
    </row>
    <row r="1804" spans="6:7" x14ac:dyDescent="0.25">
      <c r="F1804" s="33"/>
      <c r="G1804" s="33"/>
    </row>
    <row r="1805" spans="6:7" x14ac:dyDescent="0.25">
      <c r="F1805" s="33"/>
      <c r="G1805" s="33"/>
    </row>
    <row r="1806" spans="6:7" x14ac:dyDescent="0.25">
      <c r="F1806" s="33"/>
      <c r="G1806" s="33"/>
    </row>
    <row r="1807" spans="6:7" x14ac:dyDescent="0.25">
      <c r="F1807" s="33"/>
      <c r="G1807" s="33"/>
    </row>
    <row r="1808" spans="6:7" x14ac:dyDescent="0.25">
      <c r="F1808" s="33"/>
      <c r="G1808" s="33"/>
    </row>
    <row r="1809" spans="6:7" x14ac:dyDescent="0.25">
      <c r="F1809" s="33"/>
      <c r="G1809" s="33"/>
    </row>
    <row r="1810" spans="6:7" x14ac:dyDescent="0.25">
      <c r="F1810" s="33"/>
      <c r="G1810" s="33"/>
    </row>
    <row r="1811" spans="6:7" x14ac:dyDescent="0.25">
      <c r="F1811" s="33"/>
      <c r="G1811" s="33"/>
    </row>
    <row r="1812" spans="6:7" x14ac:dyDescent="0.25">
      <c r="F1812" s="33"/>
      <c r="G1812" s="33"/>
    </row>
    <row r="1813" spans="6:7" x14ac:dyDescent="0.25">
      <c r="F1813" s="33"/>
      <c r="G1813" s="33"/>
    </row>
    <row r="1814" spans="6:7" x14ac:dyDescent="0.25">
      <c r="F1814" s="33"/>
      <c r="G1814" s="33"/>
    </row>
    <row r="1815" spans="6:7" x14ac:dyDescent="0.25">
      <c r="F1815" s="33"/>
      <c r="G1815" s="33"/>
    </row>
    <row r="1816" spans="6:7" x14ac:dyDescent="0.25">
      <c r="F1816" s="33"/>
      <c r="G1816" s="33"/>
    </row>
    <row r="1817" spans="6:7" x14ac:dyDescent="0.25">
      <c r="F1817" s="33"/>
      <c r="G1817" s="33"/>
    </row>
    <row r="1818" spans="6:7" x14ac:dyDescent="0.25">
      <c r="F1818" s="33"/>
      <c r="G1818" s="33"/>
    </row>
    <row r="1819" spans="6:7" x14ac:dyDescent="0.25">
      <c r="F1819" s="33"/>
      <c r="G1819" s="33"/>
    </row>
    <row r="1820" spans="6:7" x14ac:dyDescent="0.25">
      <c r="F1820" s="33"/>
      <c r="G1820" s="33"/>
    </row>
    <row r="1821" spans="6:7" x14ac:dyDescent="0.25">
      <c r="F1821" s="33"/>
      <c r="G1821" s="33"/>
    </row>
    <row r="1822" spans="6:7" x14ac:dyDescent="0.25">
      <c r="F1822" s="33"/>
      <c r="G1822" s="33"/>
    </row>
    <row r="1823" spans="6:7" x14ac:dyDescent="0.25">
      <c r="F1823" s="33"/>
      <c r="G1823" s="33"/>
    </row>
    <row r="1824" spans="6:7" x14ac:dyDescent="0.25">
      <c r="F1824" s="33"/>
      <c r="G1824" s="33"/>
    </row>
    <row r="1825" spans="6:7" x14ac:dyDescent="0.25">
      <c r="F1825" s="33"/>
      <c r="G1825" s="33"/>
    </row>
    <row r="1826" spans="6:7" x14ac:dyDescent="0.25">
      <c r="F1826" s="33"/>
      <c r="G1826" s="33"/>
    </row>
    <row r="1827" spans="6:7" x14ac:dyDescent="0.25">
      <c r="F1827" s="33"/>
      <c r="G1827" s="33"/>
    </row>
    <row r="1828" spans="6:7" x14ac:dyDescent="0.25">
      <c r="F1828" s="33"/>
      <c r="G1828" s="33"/>
    </row>
    <row r="1829" spans="6:7" x14ac:dyDescent="0.25">
      <c r="F1829" s="33"/>
      <c r="G1829" s="33"/>
    </row>
    <row r="1830" spans="6:7" x14ac:dyDescent="0.25">
      <c r="F1830" s="33"/>
      <c r="G1830" s="33"/>
    </row>
    <row r="1831" spans="6:7" x14ac:dyDescent="0.25">
      <c r="F1831" s="33"/>
      <c r="G1831" s="33"/>
    </row>
    <row r="1832" spans="6:7" x14ac:dyDescent="0.25">
      <c r="F1832" s="33"/>
      <c r="G1832" s="33"/>
    </row>
    <row r="1833" spans="6:7" x14ac:dyDescent="0.25">
      <c r="F1833" s="33"/>
      <c r="G1833" s="33"/>
    </row>
    <row r="1834" spans="6:7" x14ac:dyDescent="0.25">
      <c r="F1834" s="33"/>
      <c r="G1834" s="33"/>
    </row>
    <row r="1835" spans="6:7" x14ac:dyDescent="0.25">
      <c r="F1835" s="33"/>
      <c r="G1835" s="33"/>
    </row>
    <row r="1836" spans="6:7" x14ac:dyDescent="0.25">
      <c r="F1836" s="33"/>
      <c r="G1836" s="33"/>
    </row>
    <row r="1837" spans="6:7" x14ac:dyDescent="0.25">
      <c r="F1837" s="33"/>
      <c r="G1837" s="33"/>
    </row>
    <row r="1838" spans="6:7" x14ac:dyDescent="0.25">
      <c r="F1838" s="33"/>
      <c r="G1838" s="33"/>
    </row>
    <row r="1839" spans="6:7" x14ac:dyDescent="0.25">
      <c r="F1839" s="33"/>
      <c r="G1839" s="33"/>
    </row>
    <row r="1840" spans="6:7" x14ac:dyDescent="0.25">
      <c r="F1840" s="33"/>
      <c r="G1840" s="33"/>
    </row>
    <row r="1841" spans="6:7" x14ac:dyDescent="0.25">
      <c r="F1841" s="33"/>
      <c r="G1841" s="33"/>
    </row>
    <row r="1842" spans="6:7" x14ac:dyDescent="0.25">
      <c r="F1842" s="33"/>
      <c r="G1842" s="33"/>
    </row>
    <row r="1843" spans="6:7" x14ac:dyDescent="0.25">
      <c r="F1843" s="33"/>
      <c r="G1843" s="33"/>
    </row>
    <row r="1844" spans="6:7" x14ac:dyDescent="0.25">
      <c r="F1844" s="33"/>
      <c r="G1844" s="33"/>
    </row>
    <row r="1845" spans="6:7" x14ac:dyDescent="0.25">
      <c r="F1845" s="33"/>
      <c r="G1845" s="33"/>
    </row>
    <row r="1846" spans="6:7" x14ac:dyDescent="0.25">
      <c r="F1846" s="33"/>
      <c r="G1846" s="33"/>
    </row>
    <row r="1847" spans="6:7" x14ac:dyDescent="0.25">
      <c r="F1847" s="33"/>
      <c r="G1847" s="33"/>
    </row>
    <row r="1848" spans="6:7" x14ac:dyDescent="0.25">
      <c r="F1848" s="33"/>
      <c r="G1848" s="33"/>
    </row>
    <row r="1849" spans="6:7" x14ac:dyDescent="0.25">
      <c r="F1849" s="33"/>
      <c r="G1849" s="33"/>
    </row>
    <row r="1850" spans="6:7" x14ac:dyDescent="0.25">
      <c r="F1850" s="33"/>
      <c r="G1850" s="33"/>
    </row>
    <row r="1851" spans="6:7" x14ac:dyDescent="0.25">
      <c r="F1851" s="33"/>
      <c r="G1851" s="33"/>
    </row>
    <row r="1852" spans="6:7" x14ac:dyDescent="0.25">
      <c r="F1852" s="33"/>
      <c r="G1852" s="33"/>
    </row>
    <row r="1853" spans="6:7" x14ac:dyDescent="0.25">
      <c r="F1853" s="33"/>
      <c r="G1853" s="33"/>
    </row>
    <row r="1854" spans="6:7" x14ac:dyDescent="0.25">
      <c r="F1854" s="33"/>
      <c r="G1854" s="33"/>
    </row>
    <row r="1855" spans="6:7" x14ac:dyDescent="0.25">
      <c r="F1855" s="33"/>
      <c r="G1855" s="33"/>
    </row>
    <row r="1856" spans="6:7" x14ac:dyDescent="0.25">
      <c r="F1856" s="33"/>
      <c r="G1856" s="33"/>
    </row>
    <row r="1857" spans="6:7" x14ac:dyDescent="0.25">
      <c r="F1857" s="33"/>
      <c r="G1857" s="33"/>
    </row>
    <row r="1858" spans="6:7" x14ac:dyDescent="0.25">
      <c r="F1858" s="33"/>
      <c r="G1858" s="33"/>
    </row>
    <row r="1859" spans="6:7" x14ac:dyDescent="0.25">
      <c r="F1859" s="33"/>
      <c r="G1859" s="33"/>
    </row>
    <row r="1860" spans="6:7" x14ac:dyDescent="0.25">
      <c r="F1860" s="33"/>
      <c r="G1860" s="33"/>
    </row>
    <row r="1861" spans="6:7" x14ac:dyDescent="0.25">
      <c r="F1861" s="33"/>
      <c r="G1861" s="33"/>
    </row>
    <row r="1862" spans="6:7" x14ac:dyDescent="0.25">
      <c r="F1862" s="33"/>
      <c r="G1862" s="33"/>
    </row>
    <row r="1863" spans="6:7" x14ac:dyDescent="0.25">
      <c r="F1863" s="33"/>
      <c r="G1863" s="33"/>
    </row>
    <row r="1864" spans="6:7" x14ac:dyDescent="0.25">
      <c r="F1864" s="33"/>
      <c r="G1864" s="33"/>
    </row>
    <row r="1865" spans="6:7" x14ac:dyDescent="0.25">
      <c r="F1865" s="33"/>
      <c r="G1865" s="33"/>
    </row>
    <row r="1866" spans="6:7" x14ac:dyDescent="0.25">
      <c r="F1866" s="33"/>
      <c r="G1866" s="33"/>
    </row>
    <row r="1867" spans="6:7" x14ac:dyDescent="0.25">
      <c r="F1867" s="33"/>
      <c r="G1867" s="33"/>
    </row>
    <row r="1868" spans="6:7" x14ac:dyDescent="0.25">
      <c r="F1868" s="33"/>
      <c r="G1868" s="33"/>
    </row>
    <row r="1869" spans="6:7" x14ac:dyDescent="0.25">
      <c r="F1869" s="33"/>
      <c r="G1869" s="33"/>
    </row>
    <row r="1870" spans="6:7" x14ac:dyDescent="0.25">
      <c r="F1870" s="33"/>
      <c r="G1870" s="33"/>
    </row>
    <row r="1871" spans="6:7" x14ac:dyDescent="0.25">
      <c r="F1871" s="33"/>
      <c r="G1871" s="33"/>
    </row>
    <row r="1872" spans="6:7" x14ac:dyDescent="0.25">
      <c r="F1872" s="33"/>
      <c r="G1872" s="33"/>
    </row>
    <row r="1873" spans="6:7" x14ac:dyDescent="0.25">
      <c r="F1873" s="33"/>
      <c r="G1873" s="33"/>
    </row>
    <row r="1874" spans="6:7" x14ac:dyDescent="0.25">
      <c r="F1874" s="33"/>
      <c r="G1874" s="33"/>
    </row>
    <row r="1875" spans="6:7" x14ac:dyDescent="0.25">
      <c r="F1875" s="33"/>
      <c r="G1875" s="33"/>
    </row>
    <row r="1876" spans="6:7" x14ac:dyDescent="0.25">
      <c r="F1876" s="33"/>
      <c r="G1876" s="33"/>
    </row>
    <row r="1877" spans="6:7" x14ac:dyDescent="0.25">
      <c r="F1877" s="33"/>
      <c r="G1877" s="33"/>
    </row>
    <row r="1878" spans="6:7" x14ac:dyDescent="0.25">
      <c r="F1878" s="33"/>
      <c r="G1878" s="33"/>
    </row>
    <row r="1879" spans="6:7" x14ac:dyDescent="0.25">
      <c r="F1879" s="33"/>
      <c r="G1879" s="33"/>
    </row>
    <row r="1880" spans="6:7" x14ac:dyDescent="0.25">
      <c r="F1880" s="33"/>
      <c r="G1880" s="33"/>
    </row>
    <row r="1881" spans="6:7" x14ac:dyDescent="0.25">
      <c r="F1881" s="33"/>
      <c r="G1881" s="33"/>
    </row>
    <row r="1882" spans="6:7" x14ac:dyDescent="0.25">
      <c r="F1882" s="33"/>
      <c r="G1882" s="33"/>
    </row>
    <row r="1883" spans="6:7" x14ac:dyDescent="0.25">
      <c r="F1883" s="33"/>
      <c r="G1883" s="33"/>
    </row>
    <row r="1884" spans="6:7" x14ac:dyDescent="0.25">
      <c r="F1884" s="33"/>
      <c r="G1884" s="33"/>
    </row>
    <row r="1885" spans="6:7" x14ac:dyDescent="0.25">
      <c r="F1885" s="33"/>
      <c r="G1885" s="33"/>
    </row>
    <row r="1886" spans="6:7" x14ac:dyDescent="0.25">
      <c r="F1886" s="33"/>
      <c r="G1886" s="33"/>
    </row>
    <row r="1887" spans="6:7" x14ac:dyDescent="0.25">
      <c r="F1887" s="33"/>
      <c r="G1887" s="33"/>
    </row>
    <row r="1888" spans="6:7" x14ac:dyDescent="0.25">
      <c r="F1888" s="33"/>
      <c r="G1888" s="33"/>
    </row>
    <row r="1889" spans="6:7" x14ac:dyDescent="0.25">
      <c r="F1889" s="33"/>
      <c r="G1889" s="33"/>
    </row>
    <row r="1890" spans="6:7" x14ac:dyDescent="0.25">
      <c r="F1890" s="33"/>
      <c r="G1890" s="33"/>
    </row>
    <row r="1891" spans="6:7" x14ac:dyDescent="0.25">
      <c r="F1891" s="33"/>
      <c r="G1891" s="33"/>
    </row>
    <row r="1892" spans="6:7" x14ac:dyDescent="0.25">
      <c r="F1892" s="33"/>
      <c r="G1892" s="33"/>
    </row>
    <row r="1893" spans="6:7" x14ac:dyDescent="0.25">
      <c r="F1893" s="33"/>
      <c r="G1893" s="33"/>
    </row>
    <row r="1894" spans="6:7" x14ac:dyDescent="0.25">
      <c r="F1894" s="33"/>
      <c r="G1894" s="33"/>
    </row>
    <row r="1895" spans="6:7" x14ac:dyDescent="0.25">
      <c r="F1895" s="33"/>
      <c r="G1895" s="33"/>
    </row>
    <row r="1896" spans="6:7" x14ac:dyDescent="0.25">
      <c r="F1896" s="33"/>
      <c r="G1896" s="33"/>
    </row>
    <row r="1897" spans="6:7" x14ac:dyDescent="0.25">
      <c r="F1897" s="33"/>
      <c r="G1897" s="33"/>
    </row>
    <row r="1898" spans="6:7" x14ac:dyDescent="0.25">
      <c r="F1898" s="33"/>
      <c r="G1898" s="33"/>
    </row>
    <row r="1899" spans="6:7" x14ac:dyDescent="0.25">
      <c r="F1899" s="33"/>
      <c r="G1899" s="33"/>
    </row>
    <row r="1900" spans="6:7" x14ac:dyDescent="0.25">
      <c r="F1900" s="33"/>
      <c r="G1900" s="33"/>
    </row>
    <row r="1901" spans="6:7" x14ac:dyDescent="0.25">
      <c r="F1901" s="33"/>
      <c r="G1901" s="33"/>
    </row>
    <row r="1902" spans="6:7" x14ac:dyDescent="0.25">
      <c r="F1902" s="33"/>
      <c r="G1902" s="33"/>
    </row>
    <row r="1903" spans="6:7" x14ac:dyDescent="0.25">
      <c r="F1903" s="33"/>
      <c r="G1903" s="33"/>
    </row>
    <row r="1904" spans="6:7" x14ac:dyDescent="0.25">
      <c r="F1904" s="33"/>
      <c r="G1904" s="33"/>
    </row>
    <row r="1905" spans="6:7" x14ac:dyDescent="0.25">
      <c r="F1905" s="33"/>
      <c r="G1905" s="33"/>
    </row>
    <row r="1906" spans="6:7" x14ac:dyDescent="0.25">
      <c r="F1906" s="33"/>
      <c r="G1906" s="33"/>
    </row>
    <row r="1907" spans="6:7" x14ac:dyDescent="0.25">
      <c r="F1907" s="33"/>
      <c r="G1907" s="33"/>
    </row>
    <row r="1908" spans="6:7" x14ac:dyDescent="0.25">
      <c r="F1908" s="33"/>
      <c r="G1908" s="33"/>
    </row>
    <row r="1909" spans="6:7" x14ac:dyDescent="0.25">
      <c r="F1909" s="33"/>
      <c r="G1909" s="33"/>
    </row>
    <row r="1910" spans="6:7" x14ac:dyDescent="0.25">
      <c r="F1910" s="33"/>
      <c r="G1910" s="33"/>
    </row>
    <row r="1911" spans="6:7" x14ac:dyDescent="0.25">
      <c r="F1911" s="33"/>
      <c r="G1911" s="33"/>
    </row>
    <row r="1912" spans="6:7" x14ac:dyDescent="0.25">
      <c r="F1912" s="33"/>
      <c r="G1912" s="33"/>
    </row>
    <row r="1913" spans="6:7" x14ac:dyDescent="0.25">
      <c r="F1913" s="33"/>
      <c r="G1913" s="33"/>
    </row>
    <row r="1914" spans="6:7" x14ac:dyDescent="0.25">
      <c r="F1914" s="33"/>
      <c r="G1914" s="33"/>
    </row>
    <row r="1915" spans="6:7" x14ac:dyDescent="0.25">
      <c r="F1915" s="33"/>
      <c r="G1915" s="33"/>
    </row>
    <row r="1916" spans="6:7" x14ac:dyDescent="0.25">
      <c r="F1916" s="33"/>
      <c r="G1916" s="33"/>
    </row>
    <row r="1917" spans="6:7" x14ac:dyDescent="0.25">
      <c r="F1917" s="33"/>
      <c r="G1917" s="33"/>
    </row>
    <row r="1918" spans="6:7" x14ac:dyDescent="0.25">
      <c r="F1918" s="33"/>
      <c r="G1918" s="33"/>
    </row>
    <row r="1919" spans="6:7" x14ac:dyDescent="0.25">
      <c r="F1919" s="33"/>
      <c r="G1919" s="33"/>
    </row>
    <row r="1920" spans="6:7" x14ac:dyDescent="0.25">
      <c r="F1920" s="33"/>
      <c r="G1920" s="33"/>
    </row>
    <row r="1921" spans="6:7" x14ac:dyDescent="0.25">
      <c r="F1921" s="33"/>
      <c r="G1921" s="33"/>
    </row>
    <row r="1922" spans="6:7" x14ac:dyDescent="0.25">
      <c r="F1922" s="33"/>
      <c r="G1922" s="33"/>
    </row>
    <row r="1923" spans="6:7" x14ac:dyDescent="0.25">
      <c r="F1923" s="33"/>
      <c r="G1923" s="33"/>
    </row>
    <row r="1924" spans="6:7" x14ac:dyDescent="0.25">
      <c r="F1924" s="33"/>
      <c r="G1924" s="33"/>
    </row>
    <row r="1925" spans="6:7" x14ac:dyDescent="0.25">
      <c r="F1925" s="33"/>
      <c r="G1925" s="33"/>
    </row>
    <row r="1926" spans="6:7" x14ac:dyDescent="0.25">
      <c r="F1926" s="33"/>
      <c r="G1926" s="33"/>
    </row>
    <row r="1927" spans="6:7" x14ac:dyDescent="0.25">
      <c r="F1927" s="33"/>
      <c r="G1927" s="33"/>
    </row>
    <row r="1928" spans="6:7" x14ac:dyDescent="0.25">
      <c r="F1928" s="33"/>
      <c r="G1928" s="33"/>
    </row>
    <row r="1929" spans="6:7" x14ac:dyDescent="0.25">
      <c r="F1929" s="33"/>
      <c r="G1929" s="33"/>
    </row>
    <row r="1930" spans="6:7" x14ac:dyDescent="0.25">
      <c r="F1930" s="33"/>
      <c r="G1930" s="33"/>
    </row>
    <row r="1931" spans="6:7" x14ac:dyDescent="0.25">
      <c r="F1931" s="33"/>
      <c r="G1931" s="33"/>
    </row>
    <row r="1932" spans="6:7" x14ac:dyDescent="0.25">
      <c r="F1932" s="33"/>
      <c r="G1932" s="33"/>
    </row>
    <row r="1933" spans="6:7" x14ac:dyDescent="0.25">
      <c r="F1933" s="33"/>
      <c r="G1933" s="33"/>
    </row>
    <row r="1934" spans="6:7" x14ac:dyDescent="0.25">
      <c r="F1934" s="33"/>
      <c r="G1934" s="33"/>
    </row>
    <row r="1935" spans="6:7" x14ac:dyDescent="0.25">
      <c r="F1935" s="33"/>
      <c r="G1935" s="33"/>
    </row>
    <row r="1936" spans="6:7" x14ac:dyDescent="0.25">
      <c r="F1936" s="33"/>
      <c r="G1936" s="33"/>
    </row>
    <row r="1937" spans="6:7" x14ac:dyDescent="0.25">
      <c r="F1937" s="33"/>
      <c r="G1937" s="33"/>
    </row>
    <row r="1938" spans="6:7" x14ac:dyDescent="0.25">
      <c r="F1938" s="33"/>
      <c r="G1938" s="33"/>
    </row>
    <row r="1939" spans="6:7" x14ac:dyDescent="0.25">
      <c r="F1939" s="33"/>
      <c r="G1939" s="33"/>
    </row>
    <row r="1940" spans="6:7" x14ac:dyDescent="0.25">
      <c r="F1940" s="33"/>
      <c r="G1940" s="33"/>
    </row>
    <row r="1941" spans="6:7" x14ac:dyDescent="0.25">
      <c r="F1941" s="33"/>
      <c r="G1941" s="33"/>
    </row>
    <row r="1942" spans="6:7" x14ac:dyDescent="0.25">
      <c r="F1942" s="33"/>
      <c r="G1942" s="33"/>
    </row>
    <row r="1943" spans="6:7" x14ac:dyDescent="0.25">
      <c r="F1943" s="33"/>
      <c r="G1943" s="33"/>
    </row>
    <row r="1944" spans="6:7" x14ac:dyDescent="0.25">
      <c r="F1944" s="33"/>
      <c r="G1944" s="33"/>
    </row>
    <row r="1945" spans="6:7" x14ac:dyDescent="0.25">
      <c r="F1945" s="33"/>
      <c r="G1945" s="33"/>
    </row>
    <row r="1946" spans="6:7" x14ac:dyDescent="0.25">
      <c r="F1946" s="33"/>
      <c r="G1946" s="33"/>
    </row>
    <row r="1947" spans="6:7" x14ac:dyDescent="0.25">
      <c r="F1947" s="33"/>
      <c r="G1947" s="33"/>
    </row>
    <row r="1948" spans="6:7" x14ac:dyDescent="0.25">
      <c r="F1948" s="33"/>
      <c r="G1948" s="33"/>
    </row>
    <row r="1949" spans="6:7" x14ac:dyDescent="0.25">
      <c r="F1949" s="33"/>
      <c r="G1949" s="33"/>
    </row>
    <row r="1950" spans="6:7" x14ac:dyDescent="0.25">
      <c r="F1950" s="33"/>
      <c r="G1950" s="33"/>
    </row>
    <row r="1951" spans="6:7" x14ac:dyDescent="0.25">
      <c r="F1951" s="33"/>
      <c r="G1951" s="33"/>
    </row>
    <row r="1952" spans="6:7" x14ac:dyDescent="0.25">
      <c r="F1952" s="33"/>
      <c r="G1952" s="33"/>
    </row>
    <row r="1953" spans="6:7" x14ac:dyDescent="0.25">
      <c r="F1953" s="33"/>
      <c r="G1953" s="33"/>
    </row>
    <row r="1954" spans="6:7" x14ac:dyDescent="0.25">
      <c r="F1954" s="33"/>
      <c r="G1954" s="33"/>
    </row>
    <row r="1955" spans="6:7" x14ac:dyDescent="0.25">
      <c r="F1955" s="33"/>
      <c r="G1955" s="33"/>
    </row>
    <row r="1956" spans="6:7" x14ac:dyDescent="0.25">
      <c r="F1956" s="33"/>
      <c r="G1956" s="33"/>
    </row>
    <row r="1957" spans="6:7" x14ac:dyDescent="0.25">
      <c r="F1957" s="33"/>
      <c r="G1957" s="33"/>
    </row>
    <row r="1958" spans="6:7" x14ac:dyDescent="0.25">
      <c r="F1958" s="33"/>
      <c r="G1958" s="33"/>
    </row>
    <row r="1959" spans="6:7" x14ac:dyDescent="0.25">
      <c r="F1959" s="33"/>
      <c r="G1959" s="33"/>
    </row>
    <row r="1960" spans="6:7" x14ac:dyDescent="0.25">
      <c r="F1960" s="33"/>
      <c r="G1960" s="33"/>
    </row>
    <row r="1961" spans="6:7" x14ac:dyDescent="0.25">
      <c r="F1961" s="33"/>
      <c r="G1961" s="33"/>
    </row>
    <row r="1962" spans="6:7" x14ac:dyDescent="0.25">
      <c r="F1962" s="33"/>
      <c r="G1962" s="33"/>
    </row>
    <row r="1963" spans="6:7" x14ac:dyDescent="0.25">
      <c r="F1963" s="33"/>
      <c r="G1963" s="33"/>
    </row>
    <row r="1964" spans="6:7" x14ac:dyDescent="0.25">
      <c r="F1964" s="33"/>
      <c r="G1964" s="33"/>
    </row>
    <row r="1965" spans="6:7" x14ac:dyDescent="0.25">
      <c r="F1965" s="33"/>
      <c r="G1965" s="33"/>
    </row>
    <row r="1966" spans="6:7" x14ac:dyDescent="0.25">
      <c r="F1966" s="33"/>
      <c r="G1966" s="33"/>
    </row>
    <row r="1967" spans="6:7" x14ac:dyDescent="0.25">
      <c r="F1967" s="33"/>
      <c r="G1967" s="33"/>
    </row>
    <row r="1968" spans="6:7" x14ac:dyDescent="0.25">
      <c r="F1968" s="33"/>
      <c r="G1968" s="33"/>
    </row>
    <row r="1969" spans="6:7" x14ac:dyDescent="0.25">
      <c r="F1969" s="33"/>
      <c r="G1969" s="33"/>
    </row>
    <row r="1970" spans="6:7" x14ac:dyDescent="0.25">
      <c r="F1970" s="33"/>
      <c r="G1970" s="33"/>
    </row>
    <row r="1971" spans="6:7" x14ac:dyDescent="0.25">
      <c r="F1971" s="33"/>
      <c r="G1971" s="33"/>
    </row>
    <row r="1972" spans="6:7" x14ac:dyDescent="0.25">
      <c r="F1972" s="33"/>
      <c r="G1972" s="33"/>
    </row>
    <row r="1973" spans="6:7" x14ac:dyDescent="0.25">
      <c r="F1973" s="33"/>
      <c r="G1973" s="33"/>
    </row>
    <row r="1974" spans="6:7" x14ac:dyDescent="0.25">
      <c r="F1974" s="33"/>
      <c r="G1974" s="33"/>
    </row>
    <row r="1975" spans="6:7" x14ac:dyDescent="0.25">
      <c r="F1975" s="33"/>
      <c r="G1975" s="33"/>
    </row>
    <row r="1976" spans="6:7" x14ac:dyDescent="0.25">
      <c r="F1976" s="33"/>
      <c r="G1976" s="33"/>
    </row>
    <row r="1977" spans="6:7" x14ac:dyDescent="0.25">
      <c r="F1977" s="33"/>
      <c r="G1977" s="33"/>
    </row>
    <row r="1978" spans="6:7" x14ac:dyDescent="0.25">
      <c r="F1978" s="33"/>
      <c r="G1978" s="33"/>
    </row>
    <row r="1979" spans="6:7" x14ac:dyDescent="0.25">
      <c r="F1979" s="33"/>
      <c r="G1979" s="33"/>
    </row>
    <row r="1980" spans="6:7" x14ac:dyDescent="0.25">
      <c r="F1980" s="33"/>
      <c r="G1980" s="33"/>
    </row>
    <row r="1981" spans="6:7" x14ac:dyDescent="0.25">
      <c r="F1981" s="33"/>
      <c r="G1981" s="33"/>
    </row>
    <row r="1982" spans="6:7" x14ac:dyDescent="0.25">
      <c r="F1982" s="33"/>
      <c r="G1982" s="33"/>
    </row>
    <row r="1983" spans="6:7" x14ac:dyDescent="0.25">
      <c r="F1983" s="33"/>
      <c r="G1983" s="33"/>
    </row>
    <row r="1984" spans="6:7" x14ac:dyDescent="0.25">
      <c r="F1984" s="33"/>
      <c r="G1984" s="33"/>
    </row>
    <row r="1985" spans="6:7" x14ac:dyDescent="0.25">
      <c r="F1985" s="33"/>
      <c r="G1985" s="33"/>
    </row>
    <row r="1986" spans="6:7" x14ac:dyDescent="0.25">
      <c r="F1986" s="33"/>
      <c r="G1986" s="33"/>
    </row>
    <row r="1987" spans="6:7" x14ac:dyDescent="0.25">
      <c r="F1987" s="33"/>
      <c r="G1987" s="33"/>
    </row>
    <row r="1988" spans="6:7" x14ac:dyDescent="0.25">
      <c r="F1988" s="33"/>
      <c r="G1988" s="33"/>
    </row>
    <row r="1989" spans="6:7" x14ac:dyDescent="0.25">
      <c r="F1989" s="33"/>
      <c r="G1989" s="33"/>
    </row>
    <row r="1990" spans="6:7" x14ac:dyDescent="0.25">
      <c r="F1990" s="33"/>
      <c r="G1990" s="33"/>
    </row>
    <row r="1991" spans="6:7" x14ac:dyDescent="0.25">
      <c r="F1991" s="33"/>
      <c r="G1991" s="33"/>
    </row>
    <row r="1992" spans="6:7" x14ac:dyDescent="0.25">
      <c r="F1992" s="33"/>
      <c r="G1992" s="33"/>
    </row>
    <row r="1993" spans="6:7" x14ac:dyDescent="0.25">
      <c r="F1993" s="33"/>
      <c r="G1993" s="33"/>
    </row>
    <row r="1994" spans="6:7" x14ac:dyDescent="0.25">
      <c r="F1994" s="33"/>
      <c r="G1994" s="33"/>
    </row>
    <row r="1995" spans="6:7" x14ac:dyDescent="0.25">
      <c r="F1995" s="33"/>
      <c r="G1995" s="33"/>
    </row>
    <row r="1996" spans="6:7" x14ac:dyDescent="0.25">
      <c r="F1996" s="33"/>
      <c r="G1996" s="33"/>
    </row>
    <row r="1997" spans="6:7" x14ac:dyDescent="0.25">
      <c r="F1997" s="33"/>
      <c r="G1997" s="33"/>
    </row>
    <row r="1998" spans="6:7" x14ac:dyDescent="0.25">
      <c r="F1998" s="33"/>
      <c r="G1998" s="33"/>
    </row>
    <row r="1999" spans="6:7" x14ac:dyDescent="0.25">
      <c r="F1999" s="33"/>
      <c r="G1999" s="33"/>
    </row>
    <row r="2000" spans="6:7" x14ac:dyDescent="0.25">
      <c r="F2000" s="33"/>
      <c r="G2000" s="33"/>
    </row>
    <row r="2001" spans="6:7" x14ac:dyDescent="0.25">
      <c r="F2001" s="33"/>
      <c r="G2001" s="33"/>
    </row>
    <row r="2002" spans="6:7" x14ac:dyDescent="0.25">
      <c r="F2002" s="33"/>
      <c r="G2002" s="33"/>
    </row>
    <row r="2003" spans="6:7" x14ac:dyDescent="0.25">
      <c r="F2003" s="33"/>
      <c r="G2003" s="33"/>
    </row>
    <row r="2004" spans="6:7" x14ac:dyDescent="0.25">
      <c r="F2004" s="33"/>
      <c r="G2004" s="33"/>
    </row>
    <row r="2005" spans="6:7" x14ac:dyDescent="0.25">
      <c r="F2005" s="33"/>
      <c r="G2005" s="33"/>
    </row>
    <row r="2006" spans="6:7" x14ac:dyDescent="0.25">
      <c r="F2006" s="33"/>
      <c r="G2006" s="33"/>
    </row>
    <row r="2007" spans="6:7" x14ac:dyDescent="0.25">
      <c r="F2007" s="33"/>
      <c r="G2007" s="33"/>
    </row>
    <row r="2008" spans="6:7" x14ac:dyDescent="0.25">
      <c r="F2008" s="33"/>
      <c r="G2008" s="33"/>
    </row>
    <row r="2009" spans="6:7" x14ac:dyDescent="0.25">
      <c r="F2009" s="33"/>
      <c r="G2009" s="33"/>
    </row>
    <row r="2010" spans="6:7" x14ac:dyDescent="0.25">
      <c r="F2010" s="33"/>
      <c r="G2010" s="33"/>
    </row>
    <row r="2011" spans="6:7" x14ac:dyDescent="0.25">
      <c r="F2011" s="33"/>
      <c r="G2011" s="33"/>
    </row>
    <row r="2012" spans="6:7" x14ac:dyDescent="0.25">
      <c r="F2012" s="33"/>
      <c r="G2012" s="33"/>
    </row>
    <row r="2013" spans="6:7" x14ac:dyDescent="0.25">
      <c r="F2013" s="33"/>
      <c r="G2013" s="33"/>
    </row>
    <row r="2014" spans="6:7" x14ac:dyDescent="0.25">
      <c r="F2014" s="33"/>
      <c r="G2014" s="33"/>
    </row>
    <row r="2015" spans="6:7" x14ac:dyDescent="0.25">
      <c r="F2015" s="33"/>
      <c r="G2015" s="33"/>
    </row>
    <row r="2016" spans="6:7" x14ac:dyDescent="0.25">
      <c r="F2016" s="33"/>
      <c r="G2016" s="33"/>
    </row>
    <row r="2017" spans="6:7" x14ac:dyDescent="0.25">
      <c r="F2017" s="33"/>
      <c r="G2017" s="33"/>
    </row>
    <row r="2018" spans="6:7" x14ac:dyDescent="0.25">
      <c r="F2018" s="33"/>
      <c r="G2018" s="33"/>
    </row>
    <row r="2019" spans="6:7" x14ac:dyDescent="0.25">
      <c r="F2019" s="33"/>
      <c r="G2019" s="33"/>
    </row>
    <row r="2020" spans="6:7" x14ac:dyDescent="0.25">
      <c r="F2020" s="33"/>
      <c r="G2020" s="33"/>
    </row>
    <row r="2021" spans="6:7" x14ac:dyDescent="0.25">
      <c r="F2021" s="33"/>
      <c r="G2021" s="33"/>
    </row>
    <row r="2022" spans="6:7" x14ac:dyDescent="0.25">
      <c r="F2022" s="33"/>
      <c r="G2022" s="33"/>
    </row>
    <row r="2023" spans="6:7" x14ac:dyDescent="0.25">
      <c r="F2023" s="33"/>
      <c r="G2023" s="33"/>
    </row>
    <row r="2024" spans="6:7" x14ac:dyDescent="0.25">
      <c r="F2024" s="33"/>
      <c r="G2024" s="33"/>
    </row>
    <row r="2025" spans="6:7" x14ac:dyDescent="0.25">
      <c r="F2025" s="33"/>
      <c r="G2025" s="33"/>
    </row>
    <row r="2026" spans="6:7" x14ac:dyDescent="0.25">
      <c r="F2026" s="33"/>
      <c r="G2026" s="33"/>
    </row>
    <row r="2027" spans="6:7" x14ac:dyDescent="0.25">
      <c r="F2027" s="33"/>
      <c r="G2027" s="33"/>
    </row>
    <row r="2028" spans="6:7" x14ac:dyDescent="0.25">
      <c r="F2028" s="33"/>
      <c r="G2028" s="33"/>
    </row>
    <row r="2029" spans="6:7" x14ac:dyDescent="0.25">
      <c r="F2029" s="33"/>
      <c r="G2029" s="33"/>
    </row>
    <row r="2030" spans="6:7" x14ac:dyDescent="0.25">
      <c r="F2030" s="33"/>
      <c r="G2030" s="33"/>
    </row>
    <row r="2031" spans="6:7" x14ac:dyDescent="0.25">
      <c r="F2031" s="33"/>
      <c r="G2031" s="33"/>
    </row>
    <row r="2032" spans="6:7" x14ac:dyDescent="0.25">
      <c r="F2032" s="33"/>
      <c r="G2032" s="33"/>
    </row>
    <row r="2033" spans="6:7" x14ac:dyDescent="0.25">
      <c r="F2033" s="33"/>
      <c r="G2033" s="33"/>
    </row>
    <row r="2034" spans="6:7" x14ac:dyDescent="0.25">
      <c r="F2034" s="33"/>
      <c r="G2034" s="33"/>
    </row>
    <row r="2035" spans="6:7" x14ac:dyDescent="0.25">
      <c r="F2035" s="33"/>
      <c r="G2035" s="33"/>
    </row>
    <row r="2036" spans="6:7" x14ac:dyDescent="0.25">
      <c r="F2036" s="33"/>
      <c r="G2036" s="33"/>
    </row>
    <row r="2037" spans="6:7" x14ac:dyDescent="0.25">
      <c r="F2037" s="33"/>
      <c r="G2037" s="33"/>
    </row>
    <row r="2038" spans="6:7" x14ac:dyDescent="0.25">
      <c r="F2038" s="33"/>
      <c r="G2038" s="33"/>
    </row>
    <row r="2039" spans="6:7" x14ac:dyDescent="0.25">
      <c r="F2039" s="33"/>
      <c r="G2039" s="33"/>
    </row>
    <row r="2040" spans="6:7" x14ac:dyDescent="0.25">
      <c r="F2040" s="33"/>
      <c r="G2040" s="33"/>
    </row>
    <row r="2041" spans="6:7" x14ac:dyDescent="0.25">
      <c r="F2041" s="33"/>
      <c r="G2041" s="33"/>
    </row>
    <row r="2042" spans="6:7" x14ac:dyDescent="0.25">
      <c r="F2042" s="33"/>
      <c r="G2042" s="33"/>
    </row>
    <row r="2043" spans="6:7" x14ac:dyDescent="0.25">
      <c r="F2043" s="33"/>
      <c r="G2043" s="33"/>
    </row>
    <row r="2044" spans="6:7" x14ac:dyDescent="0.25">
      <c r="F2044" s="33"/>
      <c r="G2044" s="33"/>
    </row>
    <row r="2045" spans="6:7" x14ac:dyDescent="0.25">
      <c r="F2045" s="33"/>
      <c r="G2045" s="33"/>
    </row>
    <row r="2046" spans="6:7" x14ac:dyDescent="0.25">
      <c r="F2046" s="33"/>
      <c r="G2046" s="33"/>
    </row>
    <row r="2047" spans="6:7" x14ac:dyDescent="0.25">
      <c r="F2047" s="33"/>
      <c r="G2047" s="33"/>
    </row>
    <row r="2048" spans="6:7" x14ac:dyDescent="0.25">
      <c r="F2048" s="33"/>
      <c r="G2048" s="33"/>
    </row>
    <row r="2049" spans="6:7" x14ac:dyDescent="0.25">
      <c r="F2049" s="33"/>
      <c r="G2049" s="33"/>
    </row>
    <row r="2050" spans="6:7" x14ac:dyDescent="0.25">
      <c r="F2050" s="33"/>
      <c r="G2050" s="33"/>
    </row>
    <row r="2051" spans="6:7" x14ac:dyDescent="0.25">
      <c r="F2051" s="33"/>
      <c r="G2051" s="33"/>
    </row>
    <row r="2052" spans="6:7" x14ac:dyDescent="0.25">
      <c r="F2052" s="33"/>
      <c r="G2052" s="33"/>
    </row>
    <row r="2053" spans="6:7" x14ac:dyDescent="0.25">
      <c r="F2053" s="33"/>
      <c r="G2053" s="33"/>
    </row>
    <row r="2054" spans="6:7" x14ac:dyDescent="0.25">
      <c r="F2054" s="33"/>
      <c r="G2054" s="33"/>
    </row>
    <row r="2055" spans="6:7" x14ac:dyDescent="0.25">
      <c r="F2055" s="33"/>
      <c r="G2055" s="33"/>
    </row>
    <row r="2056" spans="6:7" x14ac:dyDescent="0.25">
      <c r="F2056" s="33"/>
      <c r="G2056" s="33"/>
    </row>
    <row r="2057" spans="6:7" x14ac:dyDescent="0.25">
      <c r="F2057" s="33"/>
      <c r="G2057" s="33"/>
    </row>
    <row r="2058" spans="6:7" x14ac:dyDescent="0.25">
      <c r="F2058" s="33"/>
      <c r="G2058" s="33"/>
    </row>
    <row r="2059" spans="6:7" x14ac:dyDescent="0.25">
      <c r="F2059" s="33"/>
      <c r="G2059" s="33"/>
    </row>
    <row r="2060" spans="6:7" x14ac:dyDescent="0.25">
      <c r="F2060" s="33"/>
      <c r="G2060" s="33"/>
    </row>
    <row r="2061" spans="6:7" x14ac:dyDescent="0.25">
      <c r="F2061" s="33"/>
      <c r="G2061" s="33"/>
    </row>
    <row r="2062" spans="6:7" x14ac:dyDescent="0.25">
      <c r="F2062" s="33"/>
      <c r="G2062" s="33"/>
    </row>
    <row r="2063" spans="6:7" x14ac:dyDescent="0.25">
      <c r="F2063" s="33"/>
      <c r="G2063" s="33"/>
    </row>
    <row r="2064" spans="6:7" x14ac:dyDescent="0.25">
      <c r="F2064" s="33"/>
      <c r="G2064" s="33"/>
    </row>
    <row r="2065" spans="6:7" x14ac:dyDescent="0.25">
      <c r="F2065" s="33"/>
      <c r="G2065" s="33"/>
    </row>
    <row r="2066" spans="6:7" x14ac:dyDescent="0.25">
      <c r="F2066" s="33"/>
      <c r="G2066" s="33"/>
    </row>
    <row r="2067" spans="6:7" x14ac:dyDescent="0.25">
      <c r="F2067" s="33"/>
      <c r="G2067" s="33"/>
    </row>
    <row r="2068" spans="6:7" x14ac:dyDescent="0.25">
      <c r="F2068" s="33"/>
      <c r="G2068" s="33"/>
    </row>
    <row r="2069" spans="6:7" x14ac:dyDescent="0.25">
      <c r="F2069" s="33"/>
      <c r="G2069" s="33"/>
    </row>
    <row r="2070" spans="6:7" x14ac:dyDescent="0.25">
      <c r="F2070" s="33"/>
      <c r="G2070" s="33"/>
    </row>
    <row r="2071" spans="6:7" x14ac:dyDescent="0.25">
      <c r="F2071" s="33"/>
      <c r="G2071" s="33"/>
    </row>
    <row r="2072" spans="6:7" x14ac:dyDescent="0.25">
      <c r="F2072" s="33"/>
      <c r="G2072" s="33"/>
    </row>
    <row r="2073" spans="6:7" x14ac:dyDescent="0.25">
      <c r="F2073" s="33"/>
      <c r="G2073" s="33"/>
    </row>
    <row r="2074" spans="6:7" x14ac:dyDescent="0.25">
      <c r="F2074" s="33"/>
      <c r="G2074" s="33"/>
    </row>
    <row r="2075" spans="6:7" x14ac:dyDescent="0.25">
      <c r="F2075" s="33"/>
      <c r="G2075" s="33"/>
    </row>
    <row r="2076" spans="6:7" x14ac:dyDescent="0.25">
      <c r="F2076" s="33"/>
      <c r="G2076" s="33"/>
    </row>
    <row r="2077" spans="6:7" x14ac:dyDescent="0.25">
      <c r="F2077" s="33"/>
      <c r="G2077" s="33"/>
    </row>
    <row r="2078" spans="6:7" x14ac:dyDescent="0.25">
      <c r="F2078" s="33"/>
      <c r="G2078" s="33"/>
    </row>
    <row r="2079" spans="6:7" x14ac:dyDescent="0.25">
      <c r="F2079" s="33"/>
      <c r="G2079" s="33"/>
    </row>
    <row r="2080" spans="6:7" x14ac:dyDescent="0.25">
      <c r="F2080" s="33"/>
      <c r="G2080" s="33"/>
    </row>
    <row r="2081" spans="6:7" x14ac:dyDescent="0.25">
      <c r="F2081" s="33"/>
      <c r="G2081" s="33"/>
    </row>
    <row r="2082" spans="6:7" x14ac:dyDescent="0.25">
      <c r="F2082" s="33"/>
      <c r="G2082" s="33"/>
    </row>
    <row r="2083" spans="6:7" x14ac:dyDescent="0.25">
      <c r="F2083" s="33"/>
      <c r="G2083" s="33"/>
    </row>
    <row r="2084" spans="6:7" x14ac:dyDescent="0.25">
      <c r="F2084" s="33"/>
      <c r="G2084" s="33"/>
    </row>
    <row r="2085" spans="6:7" x14ac:dyDescent="0.25">
      <c r="F2085" s="33"/>
      <c r="G2085" s="33"/>
    </row>
    <row r="2086" spans="6:7" x14ac:dyDescent="0.25">
      <c r="F2086" s="33"/>
      <c r="G2086" s="33"/>
    </row>
    <row r="2087" spans="6:7" x14ac:dyDescent="0.25">
      <c r="F2087" s="33"/>
      <c r="G2087" s="33"/>
    </row>
    <row r="2088" spans="6:7" x14ac:dyDescent="0.25">
      <c r="F2088" s="33"/>
      <c r="G2088" s="33"/>
    </row>
    <row r="2089" spans="6:7" x14ac:dyDescent="0.25">
      <c r="F2089" s="33"/>
      <c r="G2089" s="33"/>
    </row>
    <row r="2090" spans="6:7" x14ac:dyDescent="0.25">
      <c r="F2090" s="33"/>
      <c r="G2090" s="33"/>
    </row>
    <row r="2091" spans="6:7" x14ac:dyDescent="0.25">
      <c r="F2091" s="33"/>
      <c r="G2091" s="33"/>
    </row>
    <row r="2092" spans="6:7" x14ac:dyDescent="0.25">
      <c r="F2092" s="33"/>
      <c r="G2092" s="33"/>
    </row>
    <row r="2093" spans="6:7" x14ac:dyDescent="0.25">
      <c r="F2093" s="33"/>
      <c r="G2093" s="33"/>
    </row>
    <row r="2094" spans="6:7" x14ac:dyDescent="0.25">
      <c r="F2094" s="33"/>
      <c r="G2094" s="33"/>
    </row>
    <row r="2095" spans="6:7" x14ac:dyDescent="0.25">
      <c r="F2095" s="33"/>
      <c r="G2095" s="33"/>
    </row>
    <row r="2096" spans="6:7" x14ac:dyDescent="0.25">
      <c r="F2096" s="33"/>
      <c r="G2096" s="33"/>
    </row>
    <row r="2097" spans="6:7" x14ac:dyDescent="0.25">
      <c r="F2097" s="33"/>
      <c r="G2097" s="33"/>
    </row>
    <row r="2098" spans="6:7" x14ac:dyDescent="0.25">
      <c r="F2098" s="33"/>
      <c r="G2098" s="33"/>
    </row>
    <row r="2099" spans="6:7" x14ac:dyDescent="0.25">
      <c r="F2099" s="33"/>
      <c r="G2099" s="33"/>
    </row>
    <row r="2100" spans="6:7" x14ac:dyDescent="0.25">
      <c r="F2100" s="33"/>
      <c r="G2100" s="33"/>
    </row>
    <row r="2101" spans="6:7" x14ac:dyDescent="0.25">
      <c r="F2101" s="33"/>
      <c r="G2101" s="33"/>
    </row>
    <row r="2102" spans="6:7" x14ac:dyDescent="0.25">
      <c r="F2102" s="33"/>
      <c r="G2102" s="33"/>
    </row>
    <row r="2103" spans="6:7" x14ac:dyDescent="0.25">
      <c r="F2103" s="33"/>
      <c r="G2103" s="33"/>
    </row>
    <row r="2104" spans="6:7" x14ac:dyDescent="0.25">
      <c r="F2104" s="33"/>
      <c r="G2104" s="33"/>
    </row>
    <row r="2105" spans="6:7" x14ac:dyDescent="0.25">
      <c r="F2105" s="33"/>
      <c r="G2105" s="33"/>
    </row>
    <row r="2106" spans="6:7" x14ac:dyDescent="0.25">
      <c r="F2106" s="33"/>
      <c r="G2106" s="33"/>
    </row>
    <row r="2107" spans="6:7" x14ac:dyDescent="0.25">
      <c r="F2107" s="33"/>
      <c r="G2107" s="33"/>
    </row>
    <row r="2108" spans="6:7" x14ac:dyDescent="0.25">
      <c r="F2108" s="33"/>
      <c r="G2108" s="33"/>
    </row>
    <row r="2109" spans="6:7" x14ac:dyDescent="0.25">
      <c r="F2109" s="33"/>
      <c r="G2109" s="33"/>
    </row>
    <row r="2110" spans="6:7" x14ac:dyDescent="0.25">
      <c r="F2110" s="33"/>
      <c r="G2110" s="33"/>
    </row>
    <row r="2111" spans="6:7" x14ac:dyDescent="0.25">
      <c r="F2111" s="33"/>
      <c r="G2111" s="33"/>
    </row>
    <row r="2112" spans="6:7" x14ac:dyDescent="0.25">
      <c r="F2112" s="33"/>
      <c r="G2112" s="33"/>
    </row>
    <row r="2113" spans="6:7" x14ac:dyDescent="0.25">
      <c r="F2113" s="33"/>
      <c r="G2113" s="33"/>
    </row>
    <row r="2114" spans="6:7" x14ac:dyDescent="0.25">
      <c r="F2114" s="33"/>
      <c r="G2114" s="33"/>
    </row>
    <row r="2115" spans="6:7" x14ac:dyDescent="0.25">
      <c r="F2115" s="33"/>
      <c r="G2115" s="33"/>
    </row>
    <row r="2116" spans="6:7" x14ac:dyDescent="0.25">
      <c r="F2116" s="33"/>
      <c r="G2116" s="33"/>
    </row>
    <row r="2117" spans="6:7" x14ac:dyDescent="0.25">
      <c r="F2117" s="33"/>
      <c r="G2117" s="33"/>
    </row>
    <row r="2118" spans="6:7" x14ac:dyDescent="0.25">
      <c r="F2118" s="33"/>
      <c r="G2118" s="33"/>
    </row>
    <row r="2119" spans="6:7" x14ac:dyDescent="0.25">
      <c r="F2119" s="33"/>
      <c r="G2119" s="33"/>
    </row>
    <row r="2120" spans="6:7" x14ac:dyDescent="0.25">
      <c r="F2120" s="33"/>
      <c r="G2120" s="33"/>
    </row>
    <row r="2121" spans="6:7" x14ac:dyDescent="0.25">
      <c r="F2121" s="33"/>
      <c r="G2121" s="33"/>
    </row>
    <row r="2122" spans="6:7" x14ac:dyDescent="0.25">
      <c r="F2122" s="33"/>
      <c r="G2122" s="33"/>
    </row>
    <row r="2123" spans="6:7" x14ac:dyDescent="0.25">
      <c r="F2123" s="33"/>
      <c r="G2123" s="33"/>
    </row>
    <row r="2124" spans="6:7" x14ac:dyDescent="0.25">
      <c r="F2124" s="33"/>
      <c r="G2124" s="33"/>
    </row>
    <row r="2125" spans="6:7" x14ac:dyDescent="0.25">
      <c r="F2125" s="33"/>
      <c r="G2125" s="33"/>
    </row>
    <row r="2126" spans="6:7" x14ac:dyDescent="0.25">
      <c r="F2126" s="33"/>
      <c r="G2126" s="33"/>
    </row>
    <row r="2127" spans="6:7" x14ac:dyDescent="0.25">
      <c r="F2127" s="33"/>
      <c r="G2127" s="33"/>
    </row>
    <row r="2128" spans="6:7" x14ac:dyDescent="0.25">
      <c r="F2128" s="33"/>
      <c r="G2128" s="33"/>
    </row>
    <row r="2129" spans="6:7" x14ac:dyDescent="0.25">
      <c r="F2129" s="33"/>
      <c r="G2129" s="33"/>
    </row>
    <row r="2130" spans="6:7" x14ac:dyDescent="0.25">
      <c r="F2130" s="33"/>
      <c r="G2130" s="33"/>
    </row>
    <row r="2131" spans="6:7" x14ac:dyDescent="0.25">
      <c r="F2131" s="33"/>
      <c r="G2131" s="33"/>
    </row>
    <row r="2132" spans="6:7" x14ac:dyDescent="0.25">
      <c r="F2132" s="33"/>
      <c r="G2132" s="33"/>
    </row>
    <row r="2133" spans="6:7" x14ac:dyDescent="0.25">
      <c r="F2133" s="33"/>
      <c r="G2133" s="33"/>
    </row>
    <row r="2134" spans="6:7" x14ac:dyDescent="0.25">
      <c r="F2134" s="33"/>
      <c r="G2134" s="33"/>
    </row>
    <row r="2135" spans="6:7" x14ac:dyDescent="0.25">
      <c r="F2135" s="33"/>
      <c r="G2135" s="33"/>
    </row>
    <row r="2136" spans="6:7" x14ac:dyDescent="0.25">
      <c r="F2136" s="33"/>
      <c r="G2136" s="33"/>
    </row>
    <row r="2137" spans="6:7" x14ac:dyDescent="0.25">
      <c r="F2137" s="33"/>
      <c r="G2137" s="33"/>
    </row>
    <row r="2138" spans="6:7" x14ac:dyDescent="0.25">
      <c r="F2138" s="33"/>
      <c r="G2138" s="33"/>
    </row>
    <row r="2139" spans="6:7" x14ac:dyDescent="0.25">
      <c r="F2139" s="33"/>
      <c r="G2139" s="33"/>
    </row>
    <row r="2140" spans="6:7" x14ac:dyDescent="0.25">
      <c r="F2140" s="33"/>
      <c r="G2140" s="33"/>
    </row>
    <row r="2141" spans="6:7" x14ac:dyDescent="0.25">
      <c r="F2141" s="33"/>
      <c r="G2141" s="33"/>
    </row>
    <row r="2142" spans="6:7" x14ac:dyDescent="0.25">
      <c r="F2142" s="33"/>
      <c r="G2142" s="33"/>
    </row>
    <row r="2143" spans="6:7" x14ac:dyDescent="0.25">
      <c r="F2143" s="33"/>
      <c r="G2143" s="33"/>
    </row>
    <row r="2144" spans="6:7" x14ac:dyDescent="0.25">
      <c r="F2144" s="33"/>
      <c r="G2144" s="33"/>
    </row>
    <row r="2145" spans="6:7" x14ac:dyDescent="0.25">
      <c r="F2145" s="33"/>
      <c r="G2145" s="33"/>
    </row>
    <row r="2146" spans="6:7" x14ac:dyDescent="0.25">
      <c r="F2146" s="33"/>
      <c r="G2146" s="33"/>
    </row>
    <row r="2147" spans="6:7" x14ac:dyDescent="0.25">
      <c r="F2147" s="33"/>
      <c r="G2147" s="33"/>
    </row>
    <row r="2148" spans="6:7" x14ac:dyDescent="0.25">
      <c r="F2148" s="33"/>
      <c r="G2148" s="33"/>
    </row>
    <row r="2149" spans="6:7" x14ac:dyDescent="0.25">
      <c r="F2149" s="33"/>
      <c r="G2149" s="33"/>
    </row>
    <row r="2150" spans="6:7" x14ac:dyDescent="0.25">
      <c r="F2150" s="33"/>
      <c r="G2150" s="33"/>
    </row>
    <row r="2151" spans="6:7" x14ac:dyDescent="0.25">
      <c r="F2151" s="33"/>
      <c r="G2151" s="33"/>
    </row>
    <row r="2152" spans="6:7" x14ac:dyDescent="0.25">
      <c r="F2152" s="33"/>
      <c r="G2152" s="33"/>
    </row>
    <row r="2153" spans="6:7" x14ac:dyDescent="0.25">
      <c r="F2153" s="33"/>
      <c r="G2153" s="33"/>
    </row>
    <row r="2154" spans="6:7" x14ac:dyDescent="0.25">
      <c r="F2154" s="33"/>
      <c r="G2154" s="33"/>
    </row>
    <row r="2155" spans="6:7" x14ac:dyDescent="0.25">
      <c r="F2155" s="33"/>
      <c r="G2155" s="33"/>
    </row>
  </sheetData>
  <mergeCells count="29">
    <mergeCell ref="E156:F156"/>
    <mergeCell ref="S3:S4"/>
    <mergeCell ref="T3:T4"/>
    <mergeCell ref="U3:U4"/>
    <mergeCell ref="V3:V4"/>
    <mergeCell ref="A152:E152"/>
    <mergeCell ref="M3:M4"/>
    <mergeCell ref="N3:N4"/>
    <mergeCell ref="O3:O4"/>
    <mergeCell ref="P3:P4"/>
    <mergeCell ref="G3:G4"/>
    <mergeCell ref="H3:H4"/>
    <mergeCell ref="I3:I4"/>
    <mergeCell ref="J3:J4"/>
    <mergeCell ref="K3:K4"/>
    <mergeCell ref="L3:L4"/>
    <mergeCell ref="A1:V1"/>
    <mergeCell ref="A2:A4"/>
    <mergeCell ref="B2:B4"/>
    <mergeCell ref="C2:C4"/>
    <mergeCell ref="D2:D4"/>
    <mergeCell ref="E2:E4"/>
    <mergeCell ref="F2:K2"/>
    <mergeCell ref="L2:Q2"/>
    <mergeCell ref="R2:W2"/>
    <mergeCell ref="F3:F4"/>
    <mergeCell ref="W3:W4"/>
    <mergeCell ref="Q3:Q4"/>
    <mergeCell ref="R3:R4"/>
  </mergeCells>
  <pageMargins left="0.39370078740157483" right="0.19685039370078741" top="0.35433070866141736" bottom="0.31496062992125984" header="0" footer="0"/>
  <pageSetup paperSize="9" scale="46" fitToHeight="8" orientation="landscape" r:id="rId1"/>
  <headerFooter alignWithMargins="0"/>
  <rowBreaks count="3" manualBreakCount="3">
    <brk id="64" max="22" man="1"/>
    <brk id="102" max="22" man="1"/>
    <brk id="156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01.10.21</vt:lpstr>
      <vt:lpstr>'01.10.21'!Заголовки_для_печати</vt:lpstr>
      <vt:lpstr>'01.10.21'!Область_печати</vt:lpstr>
    </vt:vector>
  </TitlesOfParts>
  <Company>Фин.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</dc:creator>
  <cp:lastModifiedBy>Павельчук Іра</cp:lastModifiedBy>
  <cp:lastPrinted>2021-10-11T11:43:14Z</cp:lastPrinted>
  <dcterms:created xsi:type="dcterms:W3CDTF">2004-10-20T06:45:28Z</dcterms:created>
  <dcterms:modified xsi:type="dcterms:W3CDTF">2021-10-12T08:33:19Z</dcterms:modified>
</cp:coreProperties>
</file>