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0" yWindow="0" windowWidth="2115" windowHeight="0" tabRatio="365"/>
  </bookViews>
  <sheets>
    <sheet name="серпень-22" sheetId="46" r:id="rId1"/>
  </sheets>
  <definedNames>
    <definedName name="_xlnm.Print_Area" localSheetId="0">'серпень-22'!$A$1:$K$87</definedName>
  </definedNames>
  <calcPr calcId="162913"/>
</workbook>
</file>

<file path=xl/calcChain.xml><?xml version="1.0" encoding="utf-8"?>
<calcChain xmlns="http://schemas.openxmlformats.org/spreadsheetml/2006/main">
  <c r="I14" i="46" l="1"/>
  <c r="I13" i="46"/>
  <c r="E85" i="46" l="1"/>
  <c r="K84" i="46"/>
  <c r="J84" i="46"/>
  <c r="H84" i="46"/>
  <c r="G84" i="46"/>
  <c r="J83" i="46"/>
  <c r="G83" i="46"/>
  <c r="K82" i="46"/>
  <c r="J82" i="46"/>
  <c r="G82" i="46"/>
  <c r="J81" i="46"/>
  <c r="G81" i="46"/>
  <c r="K80" i="46"/>
  <c r="J80" i="46"/>
  <c r="G80" i="46"/>
  <c r="K79" i="46"/>
  <c r="J79" i="46"/>
  <c r="G79" i="46"/>
  <c r="I78" i="46"/>
  <c r="I85" i="46" s="1"/>
  <c r="F78" i="46"/>
  <c r="F85" i="46" s="1"/>
  <c r="E78" i="46"/>
  <c r="D78" i="46"/>
  <c r="D85" i="46" s="1"/>
  <c r="C78" i="46"/>
  <c r="C85" i="46" s="1"/>
  <c r="J77" i="46"/>
  <c r="H77" i="46"/>
  <c r="G77" i="46"/>
  <c r="K76" i="46"/>
  <c r="J76" i="46"/>
  <c r="H76" i="46"/>
  <c r="G76" i="46"/>
  <c r="K75" i="46"/>
  <c r="J75" i="46"/>
  <c r="H75" i="46"/>
  <c r="G75" i="46"/>
  <c r="K74" i="46"/>
  <c r="J74" i="46"/>
  <c r="H74" i="46"/>
  <c r="G74" i="46"/>
  <c r="K73" i="46"/>
  <c r="J73" i="46"/>
  <c r="H73" i="46"/>
  <c r="G73" i="46"/>
  <c r="K70" i="46"/>
  <c r="J70" i="46"/>
  <c r="H70" i="46"/>
  <c r="G70" i="46"/>
  <c r="K69" i="46"/>
  <c r="J69" i="46"/>
  <c r="K68" i="46"/>
  <c r="J68" i="46"/>
  <c r="K67" i="46"/>
  <c r="J67" i="46"/>
  <c r="K66" i="46"/>
  <c r="J66" i="46"/>
  <c r="H66" i="46"/>
  <c r="G66" i="46"/>
  <c r="K64" i="46"/>
  <c r="J64" i="46"/>
  <c r="K63" i="46"/>
  <c r="J63" i="46"/>
  <c r="J62" i="46"/>
  <c r="H62" i="46"/>
  <c r="G62" i="46"/>
  <c r="K61" i="46"/>
  <c r="J61" i="46"/>
  <c r="H61" i="46"/>
  <c r="G61" i="46"/>
  <c r="K60" i="46"/>
  <c r="J60" i="46"/>
  <c r="H60" i="46"/>
  <c r="G60" i="46"/>
  <c r="K59" i="46"/>
  <c r="J59" i="46"/>
  <c r="H59" i="46"/>
  <c r="G59" i="46"/>
  <c r="K58" i="46"/>
  <c r="J58" i="46"/>
  <c r="H58" i="46"/>
  <c r="G58" i="46"/>
  <c r="K57" i="46"/>
  <c r="J57" i="46"/>
  <c r="H57" i="46"/>
  <c r="G57" i="46"/>
  <c r="K56" i="46"/>
  <c r="J56" i="46"/>
  <c r="G56" i="46"/>
  <c r="J55" i="46"/>
  <c r="J54" i="46"/>
  <c r="K53" i="46"/>
  <c r="J53" i="46"/>
  <c r="K52" i="46"/>
  <c r="J52" i="46"/>
  <c r="K51" i="46"/>
  <c r="J51" i="46"/>
  <c r="J50" i="46"/>
  <c r="I50" i="46"/>
  <c r="F50" i="46"/>
  <c r="K50" i="46" s="1"/>
  <c r="E50" i="46"/>
  <c r="D50" i="46"/>
  <c r="C50" i="46"/>
  <c r="K49" i="46"/>
  <c r="J49" i="46"/>
  <c r="H49" i="46"/>
  <c r="G49" i="46"/>
  <c r="I48" i="46"/>
  <c r="J48" i="46" s="1"/>
  <c r="H48" i="46"/>
  <c r="G48" i="46"/>
  <c r="F48" i="46"/>
  <c r="E48" i="46"/>
  <c r="D48" i="46"/>
  <c r="C48" i="46"/>
  <c r="K47" i="46"/>
  <c r="J47" i="46"/>
  <c r="K46" i="46"/>
  <c r="J46" i="46"/>
  <c r="H46" i="46"/>
  <c r="G46" i="46"/>
  <c r="K45" i="46"/>
  <c r="J45" i="46"/>
  <c r="K44" i="46"/>
  <c r="J44" i="46"/>
  <c r="H44" i="46"/>
  <c r="K43" i="46"/>
  <c r="J43" i="46"/>
  <c r="H43" i="46"/>
  <c r="G43" i="46"/>
  <c r="J42" i="46"/>
  <c r="J41" i="46"/>
  <c r="I40" i="46"/>
  <c r="F40" i="46"/>
  <c r="E40" i="46"/>
  <c r="D40" i="46"/>
  <c r="D39" i="46" s="1"/>
  <c r="C40" i="46"/>
  <c r="E39" i="46"/>
  <c r="C39" i="46"/>
  <c r="K37" i="46"/>
  <c r="J37" i="46"/>
  <c r="H37" i="46"/>
  <c r="G37" i="46"/>
  <c r="J36" i="46"/>
  <c r="I35" i="46"/>
  <c r="K35" i="46" s="1"/>
  <c r="H35" i="46"/>
  <c r="G35" i="46"/>
  <c r="F35" i="46"/>
  <c r="E35" i="46"/>
  <c r="K34" i="46"/>
  <c r="J34" i="46"/>
  <c r="G34" i="46"/>
  <c r="K33" i="46"/>
  <c r="J33" i="46"/>
  <c r="H33" i="46"/>
  <c r="G33" i="46"/>
  <c r="K32" i="46"/>
  <c r="J32" i="46"/>
  <c r="H32" i="46"/>
  <c r="G32" i="46"/>
  <c r="K31" i="46"/>
  <c r="J31" i="46"/>
  <c r="H31" i="46"/>
  <c r="G31" i="46"/>
  <c r="K30" i="46"/>
  <c r="J30" i="46"/>
  <c r="H30" i="46"/>
  <c r="G30" i="46"/>
  <c r="K29" i="46"/>
  <c r="J29" i="46"/>
  <c r="H29" i="46"/>
  <c r="G29" i="46"/>
  <c r="K28" i="46"/>
  <c r="J28" i="46"/>
  <c r="H28" i="46"/>
  <c r="G28" i="46"/>
  <c r="K27" i="46"/>
  <c r="J27" i="46"/>
  <c r="H27" i="46"/>
  <c r="G27" i="46"/>
  <c r="K26" i="46"/>
  <c r="J26" i="46"/>
  <c r="G26" i="46"/>
  <c r="K25" i="46"/>
  <c r="J25" i="46"/>
  <c r="H25" i="46"/>
  <c r="G25" i="46"/>
  <c r="K24" i="46"/>
  <c r="J24" i="46"/>
  <c r="H24" i="46"/>
  <c r="G24" i="46"/>
  <c r="J23" i="46"/>
  <c r="G23" i="46"/>
  <c r="K22" i="46"/>
  <c r="J22" i="46"/>
  <c r="H22" i="46"/>
  <c r="G22" i="46"/>
  <c r="K21" i="46"/>
  <c r="J21" i="46"/>
  <c r="H21" i="46"/>
  <c r="G21" i="46"/>
  <c r="I20" i="46"/>
  <c r="F20" i="46"/>
  <c r="E20" i="46"/>
  <c r="D20" i="46"/>
  <c r="C20" i="46"/>
  <c r="K19" i="46"/>
  <c r="J19" i="46"/>
  <c r="H19" i="46"/>
  <c r="G19" i="46"/>
  <c r="K18" i="46"/>
  <c r="J18" i="46"/>
  <c r="H18" i="46"/>
  <c r="G18" i="46"/>
  <c r="K17" i="46"/>
  <c r="J17" i="46"/>
  <c r="H17" i="46"/>
  <c r="G17" i="46"/>
  <c r="K16" i="46"/>
  <c r="J16" i="46"/>
  <c r="H16" i="46"/>
  <c r="G16" i="46"/>
  <c r="K15" i="46"/>
  <c r="J15" i="46"/>
  <c r="H15" i="46"/>
  <c r="G15" i="46"/>
  <c r="F14" i="46"/>
  <c r="F13" i="46" s="1"/>
  <c r="F8" i="46" s="1"/>
  <c r="E14" i="46"/>
  <c r="E13" i="46" s="1"/>
  <c r="E8" i="46" s="1"/>
  <c r="D14" i="46"/>
  <c r="D13" i="46" s="1"/>
  <c r="D8" i="46" s="1"/>
  <c r="D38" i="46" s="1"/>
  <c r="C14" i="46"/>
  <c r="C13" i="46"/>
  <c r="K12" i="46"/>
  <c r="J12" i="46"/>
  <c r="H12" i="46"/>
  <c r="G12" i="46"/>
  <c r="K11" i="46"/>
  <c r="J11" i="46"/>
  <c r="H11" i="46"/>
  <c r="G11" i="46"/>
  <c r="K10" i="46"/>
  <c r="J10" i="46"/>
  <c r="H10" i="46"/>
  <c r="G10" i="46"/>
  <c r="K9" i="46"/>
  <c r="J9" i="46"/>
  <c r="H9" i="46"/>
  <c r="G9" i="46"/>
  <c r="C8" i="46"/>
  <c r="C38" i="46" s="1"/>
  <c r="G50" i="46" l="1"/>
  <c r="H78" i="46"/>
  <c r="H50" i="46"/>
  <c r="C71" i="46"/>
  <c r="C86" i="46" s="1"/>
  <c r="D71" i="46"/>
  <c r="D86" i="46" s="1"/>
  <c r="G40" i="46"/>
  <c r="J78" i="46"/>
  <c r="J85" i="46" s="1"/>
  <c r="K48" i="46"/>
  <c r="G78" i="46"/>
  <c r="G85" i="46" s="1"/>
  <c r="H40" i="46"/>
  <c r="J40" i="46"/>
  <c r="J39" i="46" s="1"/>
  <c r="E38" i="46"/>
  <c r="E71" i="46" s="1"/>
  <c r="E86" i="46" s="1"/>
  <c r="G20" i="46"/>
  <c r="J20" i="46"/>
  <c r="H20" i="46"/>
  <c r="G14" i="46"/>
  <c r="G13" i="46" s="1"/>
  <c r="G8" i="46" s="1"/>
  <c r="H14" i="46"/>
  <c r="K14" i="46"/>
  <c r="H13" i="46"/>
  <c r="H8" i="46"/>
  <c r="K85" i="46"/>
  <c r="J14" i="46"/>
  <c r="J35" i="46"/>
  <c r="K20" i="46"/>
  <c r="I39" i="46"/>
  <c r="H85" i="46"/>
  <c r="K40" i="46"/>
  <c r="K78" i="46"/>
  <c r="F38" i="46"/>
  <c r="F39" i="46"/>
  <c r="G39" i="46" l="1"/>
  <c r="H39" i="46"/>
  <c r="K39" i="46"/>
  <c r="I8" i="46"/>
  <c r="K13" i="46"/>
  <c r="J13" i="46"/>
  <c r="J8" i="46" s="1"/>
  <c r="H38" i="46"/>
  <c r="F71" i="46"/>
  <c r="G38" i="46"/>
  <c r="G71" i="46" l="1"/>
  <c r="G86" i="46" s="1"/>
  <c r="H71" i="46"/>
  <c r="F86" i="46"/>
  <c r="K8" i="46"/>
  <c r="I38" i="46"/>
  <c r="I71" i="46" l="1"/>
  <c r="K38" i="46"/>
  <c r="J38" i="46"/>
  <c r="J71" i="46" s="1"/>
  <c r="J86" i="46" s="1"/>
  <c r="H86" i="46"/>
  <c r="I86" i="46" l="1"/>
  <c r="K86" i="46" s="1"/>
  <c r="K71" i="46"/>
</calcChain>
</file>

<file path=xl/sharedStrings.xml><?xml version="1.0" encoding="utf-8"?>
<sst xmlns="http://schemas.openxmlformats.org/spreadsheetml/2006/main" count="102" uniqueCount="93">
  <si>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</si>
  <si>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</si>
  <si>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</si>
  <si>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</si>
  <si>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</si>
  <si>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</si>
  <si>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</si>
  <si>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</si>
  <si>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</si>
  <si>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</si>
  <si>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</si>
  <si>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</si>
  <si>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</si>
  <si>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</si>
  <si>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</si>
  <si>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</si>
  <si>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</si>
  <si>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</si>
  <si>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</si>
  <si>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</si>
  <si>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</si>
  <si>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</si>
  <si>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</si>
  <si>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</si>
  <si>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</si>
  <si>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</si>
  <si>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</si>
  <si>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</si>
  <si>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</si>
  <si>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</si>
  <si>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</si>
  <si>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</si>
  <si>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</si>
  <si>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</si>
  <si>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</si>
  <si>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</si>
  <si>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</si>
  <si>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</si>
  <si>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</si>
  <si>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</si>
  <si>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</si>
  <si>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</si>
  <si>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</si>
  <si>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</si>
  <si>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</si>
  <si>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</si>
  <si>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</si>
  <si>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</si>
  <si>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</si>
  <si>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</si>
  <si>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</si>
  <si>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</si>
  <si>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</si>
  <si>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</si>
  <si>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</si>
  <si>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</si>
  <si>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</si>
  <si>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</si>
  <si>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</si>
  <si>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</si>
  <si>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</si>
  <si>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</si>
  <si>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</si>
  <si>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</si>
  <si>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</si>
  <si>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</si>
  <si>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</si>
  <si>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</si>
  <si>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</si>
  <si>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</si>
  <si>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</si>
  <si>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</si>
  <si>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</si>
  <si>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</si>
  <si>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</si>
  <si>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</si>
  <si>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</si>
  <si>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</si>
  <si>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</si>
  <si>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</si>
  <si>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</si>
  <si>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</si>
  <si>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</si>
  <si>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</si>
  <si>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</si>
  <si>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</si>
  <si>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</si>
  <si>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rFont val="Times New Roman"/>
        <family val="1"/>
        <charset val="204"/>
      </rPr>
      <t>пунктів 11 - 14</t>
    </r>
    <r>
      <rPr>
        <sz val="14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rFont val="Times New Roman"/>
        <family val="1"/>
        <charset val="204"/>
      </rPr>
      <t>пунктів 19 - 20</t>
    </r>
    <r>
      <rPr>
        <sz val="14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</si>
  <si>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 xml:space="preserve">Затверджено розписом станом на  01.09.2022 р.                             </t>
  </si>
  <si>
    <t xml:space="preserve"> Фактичні надходження до бюджету станом  на 01.09.2022 р.</t>
  </si>
  <si>
    <t>Відхилення фактичних надходжень на звітну дату 2022 року до фактичних надходжень  у 2021 році</t>
  </si>
  <si>
    <r>
      <t xml:space="preserve">                                                                                                           01  вересня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</si>
  <si>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01.09.2021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</si>
</sst>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166" fontId="31" fillId="4" borderId="6" xfId="1" applyNumberFormat="1" applyFont="1" applyFill="1" applyBorder="1" applyAlignment="1">
      <alignment horizontal="right"/>
    </xf>
    <xf numFmtId="0" fontId="47" fillId="0" borderId="6" xfId="0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96"/>
  <sheetViews>
    <sheetView tabSelected="1" view="pageBreakPreview" topLeftCell="A48" zoomScale="60" zoomScaleNormal="100" workbookViewId="0">
      <selection activeCell="K7" sqref="K7"/>
    </sheetView>
  </sheetViews>
  <sheetFormatPr defaultRowHeight="15" x14ac:dyDescent="0.25"/>
  <cols>
    <col min="1" max="1" width="15.7109375" customWidth="1"/>
    <col min="2" max="2" width="92.7109375" customWidth="1"/>
    <col min="3" max="3" width="15.85546875" customWidth="1"/>
    <col min="4" max="4" width="16.85546875" customWidth="1"/>
    <col min="5" max="5" width="17.28515625" customWidth="1"/>
    <col min="6" max="6" width="16.5703125" customWidth="1"/>
    <col min="7" max="7" width="17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0.25" x14ac:dyDescent="0.3">
      <c r="A2" s="157" t="s">
        <v>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0.25" x14ac:dyDescent="0.3">
      <c r="A3" s="158" t="s">
        <v>91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3" t="s">
        <v>39</v>
      </c>
      <c r="B5" s="165" t="s">
        <v>40</v>
      </c>
      <c r="C5" s="167" t="s">
        <v>83</v>
      </c>
      <c r="D5" s="167" t="s">
        <v>84</v>
      </c>
      <c r="E5" s="169" t="s">
        <v>88</v>
      </c>
      <c r="F5" s="159" t="s">
        <v>89</v>
      </c>
      <c r="G5" s="161" t="s">
        <v>0</v>
      </c>
      <c r="H5" s="161"/>
      <c r="I5" s="159" t="s">
        <v>92</v>
      </c>
      <c r="J5" s="161" t="s">
        <v>90</v>
      </c>
      <c r="K5" s="162"/>
    </row>
    <row r="6" spans="1:11" ht="14.45" customHeight="1" x14ac:dyDescent="0.25">
      <c r="A6" s="164"/>
      <c r="B6" s="166"/>
      <c r="C6" s="168"/>
      <c r="D6" s="168"/>
      <c r="E6" s="170"/>
      <c r="F6" s="160"/>
      <c r="G6" s="127" t="s">
        <v>1</v>
      </c>
      <c r="H6" s="18" t="s">
        <v>2</v>
      </c>
      <c r="I6" s="160"/>
      <c r="J6" s="17" t="s">
        <v>1</v>
      </c>
      <c r="K6" s="128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482319.80000000005</v>
      </c>
      <c r="F8" s="116">
        <f>SUM(F9:F12,F13)</f>
        <v>481093.2</v>
      </c>
      <c r="G8" s="48">
        <f>SUM(G9:G12,G13)</f>
        <v>-1226.6000000000113</v>
      </c>
      <c r="H8" s="129">
        <f>SUM(F8/E8)</f>
        <v>0.99745687404912664</v>
      </c>
      <c r="I8" s="116">
        <f>SUM(I9:I12,I13)</f>
        <v>421121.60000000003</v>
      </c>
      <c r="J8" s="48">
        <f>SUM(J9:J13)</f>
        <v>59971.599999999991</v>
      </c>
      <c r="K8" s="50">
        <f>SUM(F8/I8)*100%</f>
        <v>1.142409223369212</v>
      </c>
    </row>
    <row r="9" spans="1:11" ht="20.25" x14ac:dyDescent="0.3">
      <c r="A9" s="20">
        <v>110100</v>
      </c>
      <c r="B9" s="37" t="s">
        <v>4</v>
      </c>
      <c r="C9" s="51">
        <v>619775.4</v>
      </c>
      <c r="D9" s="51">
        <v>619775.4</v>
      </c>
      <c r="E9" s="52">
        <v>423411</v>
      </c>
      <c r="F9" s="117">
        <v>426021.8</v>
      </c>
      <c r="G9" s="53">
        <f>SUM(F9-E9)</f>
        <v>2610.7999999999884</v>
      </c>
      <c r="H9" s="54">
        <f>SUM(F9/E9)</f>
        <v>1.006166112831268</v>
      </c>
      <c r="I9" s="117">
        <v>360387</v>
      </c>
      <c r="J9" s="55">
        <f>SUM(F9-I9)</f>
        <v>65634.799999999988</v>
      </c>
      <c r="K9" s="56">
        <f>SUM(F9/I9)*100%</f>
        <v>1.1821231065493483</v>
      </c>
    </row>
    <row r="10" spans="1:11" ht="20.25" x14ac:dyDescent="0.3">
      <c r="A10" s="21">
        <v>110200</v>
      </c>
      <c r="B10" s="38" t="s">
        <v>5</v>
      </c>
      <c r="C10" s="57">
        <v>312.5</v>
      </c>
      <c r="D10" s="57">
        <v>312.5</v>
      </c>
      <c r="E10" s="58">
        <v>232.5</v>
      </c>
      <c r="F10" s="118">
        <v>248.2</v>
      </c>
      <c r="G10" s="53">
        <f t="shared" ref="G10:G12" si="0">SUM(F10-E10)</f>
        <v>15.699999999999989</v>
      </c>
      <c r="H10" s="114">
        <f t="shared" ref="H10:H12" si="1">SUM(F10/E10)</f>
        <v>1.06752688172043</v>
      </c>
      <c r="I10" s="118">
        <v>37.4</v>
      </c>
      <c r="J10" s="55">
        <f t="shared" ref="J10:J19" si="2">SUM(F10-I10)</f>
        <v>210.79999999999998</v>
      </c>
      <c r="K10" s="56">
        <f t="shared" ref="K10:K34" si="3">SUM(F10/I10)*100%</f>
        <v>6.6363636363636367</v>
      </c>
    </row>
    <row r="11" spans="1:11" ht="20.25" x14ac:dyDescent="0.3">
      <c r="A11" s="21">
        <v>130000</v>
      </c>
      <c r="B11" s="38" t="s">
        <v>78</v>
      </c>
      <c r="C11" s="57">
        <v>2313</v>
      </c>
      <c r="D11" s="57">
        <v>2313</v>
      </c>
      <c r="E11" s="58">
        <v>1575.4</v>
      </c>
      <c r="F11" s="118">
        <v>1852.8</v>
      </c>
      <c r="G11" s="53">
        <f t="shared" si="0"/>
        <v>277.39999999999986</v>
      </c>
      <c r="H11" s="54">
        <f t="shared" si="1"/>
        <v>1.1760822648216325</v>
      </c>
      <c r="I11" s="118">
        <v>1573.8</v>
      </c>
      <c r="J11" s="55">
        <f t="shared" si="2"/>
        <v>279</v>
      </c>
      <c r="K11" s="56">
        <f t="shared" si="3"/>
        <v>1.1772779260388868</v>
      </c>
    </row>
    <row r="12" spans="1:11" ht="20.25" x14ac:dyDescent="0.3">
      <c r="A12" s="21">
        <v>140400</v>
      </c>
      <c r="B12" s="130" t="s">
        <v>62</v>
      </c>
      <c r="C12" s="131">
        <v>16200</v>
      </c>
      <c r="D12" s="131">
        <v>16200</v>
      </c>
      <c r="E12" s="59">
        <v>9377</v>
      </c>
      <c r="F12" s="118">
        <v>8277.2000000000007</v>
      </c>
      <c r="G12" s="53">
        <f t="shared" si="0"/>
        <v>-1099.7999999999993</v>
      </c>
      <c r="H12" s="54">
        <f t="shared" si="1"/>
        <v>0.88271302122213935</v>
      </c>
      <c r="I12" s="118">
        <v>9473.7000000000007</v>
      </c>
      <c r="J12" s="55">
        <f t="shared" si="2"/>
        <v>-1196.5</v>
      </c>
      <c r="K12" s="56">
        <f t="shared" si="3"/>
        <v>0.87370298827279735</v>
      </c>
    </row>
    <row r="13" spans="1:11" ht="20.25" x14ac:dyDescent="0.3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47723.9</v>
      </c>
      <c r="F13" s="119">
        <f t="shared" ref="F13" si="4">SUM(F18:F19,F14)</f>
        <v>44693.2</v>
      </c>
      <c r="G13" s="63">
        <f>SUM(G18:G19,G14)</f>
        <v>-3030.7</v>
      </c>
      <c r="H13" s="78">
        <f t="shared" ref="H13:H19" si="5">SUM(F13/E13)</f>
        <v>0.93649513137023577</v>
      </c>
      <c r="I13" s="119">
        <f t="shared" ref="I13" si="6">SUM(I18:I19,I14)</f>
        <v>49649.7</v>
      </c>
      <c r="J13" s="64">
        <f t="shared" si="2"/>
        <v>-4956.5</v>
      </c>
      <c r="K13" s="65">
        <f t="shared" si="3"/>
        <v>0.90017059518990039</v>
      </c>
    </row>
    <row r="14" spans="1:11" ht="20.25" x14ac:dyDescent="0.3">
      <c r="A14" s="22">
        <v>180100</v>
      </c>
      <c r="B14" s="130" t="s">
        <v>7</v>
      </c>
      <c r="C14" s="60">
        <f t="shared" ref="C14:F14" si="7">SUM(C15:C17)</f>
        <v>45440</v>
      </c>
      <c r="D14" s="60">
        <f t="shared" si="7"/>
        <v>45440</v>
      </c>
      <c r="E14" s="61">
        <f t="shared" si="7"/>
        <v>30634.400000000001</v>
      </c>
      <c r="F14" s="119">
        <f t="shared" si="7"/>
        <v>26051.5</v>
      </c>
      <c r="G14" s="63">
        <f>SUM(G15:G17)</f>
        <v>-4582.8999999999996</v>
      </c>
      <c r="H14" s="78">
        <f t="shared" si="5"/>
        <v>0.85040020369258085</v>
      </c>
      <c r="I14" s="119">
        <f t="shared" ref="I14" si="8">SUM(I15:I17)</f>
        <v>32350.1</v>
      </c>
      <c r="J14" s="64">
        <f t="shared" si="2"/>
        <v>-6298.5999999999985</v>
      </c>
      <c r="K14" s="65">
        <f t="shared" si="3"/>
        <v>0.80529890170354967</v>
      </c>
    </row>
    <row r="15" spans="1:11" ht="20.25" x14ac:dyDescent="0.3">
      <c r="A15" s="21"/>
      <c r="B15" s="133" t="s">
        <v>8</v>
      </c>
      <c r="C15" s="131">
        <v>4355</v>
      </c>
      <c r="D15" s="131">
        <v>4355</v>
      </c>
      <c r="E15" s="59">
        <v>3240</v>
      </c>
      <c r="F15" s="118">
        <v>2168.6</v>
      </c>
      <c r="G15" s="53">
        <f t="shared" ref="G15:G19" si="9">SUM(F15-E15)</f>
        <v>-1071.4000000000001</v>
      </c>
      <c r="H15" s="54">
        <f t="shared" si="5"/>
        <v>0.66932098765432091</v>
      </c>
      <c r="I15" s="118">
        <v>4918.7</v>
      </c>
      <c r="J15" s="55">
        <f t="shared" si="2"/>
        <v>-2750.1</v>
      </c>
      <c r="K15" s="56">
        <f t="shared" si="3"/>
        <v>0.44088885274564416</v>
      </c>
    </row>
    <row r="16" spans="1:11" ht="20.25" x14ac:dyDescent="0.3">
      <c r="A16" s="21"/>
      <c r="B16" s="133" t="s">
        <v>9</v>
      </c>
      <c r="C16" s="131">
        <v>41060</v>
      </c>
      <c r="D16" s="131">
        <v>41060</v>
      </c>
      <c r="E16" s="59">
        <v>27374.400000000001</v>
      </c>
      <c r="F16" s="118">
        <v>23882.9</v>
      </c>
      <c r="G16" s="53">
        <f t="shared" si="9"/>
        <v>-3491.5</v>
      </c>
      <c r="H16" s="54">
        <f t="shared" si="5"/>
        <v>0.87245382547197381</v>
      </c>
      <c r="I16" s="118">
        <v>27416.799999999999</v>
      </c>
      <c r="J16" s="55">
        <f t="shared" si="2"/>
        <v>-3533.8999999999978</v>
      </c>
      <c r="K16" s="56">
        <f t="shared" si="3"/>
        <v>0.87110457821481724</v>
      </c>
    </row>
    <row r="17" spans="1:11" ht="20.25" x14ac:dyDescent="0.3">
      <c r="A17" s="21"/>
      <c r="B17" s="133" t="s">
        <v>10</v>
      </c>
      <c r="C17" s="131">
        <v>25</v>
      </c>
      <c r="D17" s="131">
        <v>25</v>
      </c>
      <c r="E17" s="59">
        <v>20</v>
      </c>
      <c r="F17" s="118"/>
      <c r="G17" s="53">
        <f t="shared" si="9"/>
        <v>-20</v>
      </c>
      <c r="H17" s="54">
        <f t="shared" si="5"/>
        <v>0</v>
      </c>
      <c r="I17" s="118">
        <v>14.6</v>
      </c>
      <c r="J17" s="55">
        <f t="shared" si="2"/>
        <v>-14.6</v>
      </c>
      <c r="K17" s="56">
        <f t="shared" si="3"/>
        <v>0</v>
      </c>
    </row>
    <row r="18" spans="1:11" ht="20.25" x14ac:dyDescent="0.3">
      <c r="A18" s="21">
        <v>180300</v>
      </c>
      <c r="B18" s="133" t="s">
        <v>11</v>
      </c>
      <c r="C18" s="131">
        <v>182</v>
      </c>
      <c r="D18" s="131">
        <v>182</v>
      </c>
      <c r="E18" s="59">
        <v>101</v>
      </c>
      <c r="F18" s="118">
        <v>30.2</v>
      </c>
      <c r="G18" s="53">
        <f t="shared" si="9"/>
        <v>-70.8</v>
      </c>
      <c r="H18" s="54">
        <f t="shared" si="5"/>
        <v>0.299009900990099</v>
      </c>
      <c r="I18" s="118">
        <v>73.099999999999994</v>
      </c>
      <c r="J18" s="55">
        <f t="shared" si="2"/>
        <v>-42.899999999999991</v>
      </c>
      <c r="K18" s="56">
        <f t="shared" si="3"/>
        <v>0.41313269493844051</v>
      </c>
    </row>
    <row r="19" spans="1:11" ht="20.25" x14ac:dyDescent="0.3">
      <c r="A19" s="21">
        <v>180500</v>
      </c>
      <c r="B19" s="133" t="s">
        <v>12</v>
      </c>
      <c r="C19" s="131">
        <v>24266.5</v>
      </c>
      <c r="D19" s="131">
        <v>24266.5</v>
      </c>
      <c r="E19" s="59">
        <v>16988.5</v>
      </c>
      <c r="F19" s="118">
        <v>18611.5</v>
      </c>
      <c r="G19" s="53">
        <f t="shared" si="9"/>
        <v>1623</v>
      </c>
      <c r="H19" s="54">
        <f t="shared" si="5"/>
        <v>1.0955352149983812</v>
      </c>
      <c r="I19" s="118">
        <v>17226.5</v>
      </c>
      <c r="J19" s="55">
        <f t="shared" si="2"/>
        <v>1385</v>
      </c>
      <c r="K19" s="56">
        <f t="shared" si="3"/>
        <v>1.0803993846689692</v>
      </c>
    </row>
    <row r="20" spans="1:11" ht="20.25" x14ac:dyDescent="0.3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1416.6</v>
      </c>
      <c r="F20" s="136">
        <f>SUM(F21:F34)</f>
        <v>2616.2999999999997</v>
      </c>
      <c r="G20" s="135">
        <f>SUM(G21:G34)</f>
        <v>1199.7000000000003</v>
      </c>
      <c r="H20" s="49">
        <f>SUM(F20/E20)</f>
        <v>1.8468869123252858</v>
      </c>
      <c r="I20" s="136">
        <f>SUM(I21:I34)</f>
        <v>3532.7999999999997</v>
      </c>
      <c r="J20" s="135">
        <f>SUM(J21:J34)</f>
        <v>-916.5</v>
      </c>
      <c r="K20" s="66">
        <f>SUM(F20/I20)*100%</f>
        <v>0.74057404891304346</v>
      </c>
    </row>
    <row r="21" spans="1:11" ht="44.45" customHeight="1" x14ac:dyDescent="0.3">
      <c r="A21" s="21">
        <v>210103</v>
      </c>
      <c r="B21" s="111" t="s">
        <v>56</v>
      </c>
      <c r="C21" s="67">
        <v>63</v>
      </c>
      <c r="D21" s="67">
        <v>63</v>
      </c>
      <c r="E21" s="59">
        <v>55</v>
      </c>
      <c r="F21" s="118">
        <v>107.6</v>
      </c>
      <c r="G21" s="53">
        <f t="shared" ref="G21:G34" si="10">SUM(F21-E21)</f>
        <v>52.599999999999994</v>
      </c>
      <c r="H21" s="54">
        <f t="shared" ref="H21:H33" si="11">SUM(F21/E21)</f>
        <v>1.9563636363636363</v>
      </c>
      <c r="I21" s="118">
        <v>466.3</v>
      </c>
      <c r="J21" s="55">
        <f t="shared" ref="J21:J38" si="12">SUM(F21-I21)</f>
        <v>-358.70000000000005</v>
      </c>
      <c r="K21" s="68">
        <f t="shared" si="3"/>
        <v>0.23075273429122881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/>
      <c r="G22" s="53">
        <f t="shared" si="10"/>
        <v>0</v>
      </c>
      <c r="H22" s="54" t="e">
        <f t="shared" si="11"/>
        <v>#DIV/0!</v>
      </c>
      <c r="I22" s="118">
        <v>1235.2</v>
      </c>
      <c r="J22" s="55">
        <f t="shared" si="12"/>
        <v>-1235.2</v>
      </c>
      <c r="K22" s="68">
        <f t="shared" si="3"/>
        <v>0</v>
      </c>
    </row>
    <row r="23" spans="1:11" ht="21" hidden="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18"/>
      <c r="J23" s="55">
        <f t="shared" si="12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135</v>
      </c>
      <c r="F24" s="118">
        <v>602.6</v>
      </c>
      <c r="G24" s="53">
        <f t="shared" si="10"/>
        <v>467.6</v>
      </c>
      <c r="H24" s="54">
        <f t="shared" si="11"/>
        <v>4.463703703703704</v>
      </c>
      <c r="I24" s="118">
        <v>245.3</v>
      </c>
      <c r="J24" s="55">
        <f t="shared" si="12"/>
        <v>357.3</v>
      </c>
      <c r="K24" s="68">
        <f>SUM(F24/I24)*100%</f>
        <v>2.4565837749694253</v>
      </c>
    </row>
    <row r="25" spans="1:11" ht="39" customHeight="1" x14ac:dyDescent="0.3">
      <c r="A25" s="20">
        <v>210815</v>
      </c>
      <c r="B25" s="42" t="s">
        <v>33</v>
      </c>
      <c r="C25" s="71"/>
      <c r="D25" s="71"/>
      <c r="E25" s="59"/>
      <c r="F25" s="118">
        <v>54</v>
      </c>
      <c r="G25" s="53">
        <f t="shared" si="10"/>
        <v>54</v>
      </c>
      <c r="H25" s="54" t="e">
        <f t="shared" si="11"/>
        <v>#DIV/0!</v>
      </c>
      <c r="I25" s="118"/>
      <c r="J25" s="55">
        <f t="shared" si="12"/>
        <v>54</v>
      </c>
      <c r="K25" s="68" t="e">
        <f>SUM(F25/I25)*100%</f>
        <v>#DIV/0!</v>
      </c>
    </row>
    <row r="26" spans="1:11" ht="44.25" customHeight="1" x14ac:dyDescent="0.3">
      <c r="A26" s="20">
        <v>210824</v>
      </c>
      <c r="B26" s="151" t="s">
        <v>85</v>
      </c>
      <c r="C26" s="71"/>
      <c r="D26" s="71"/>
      <c r="E26" s="59"/>
      <c r="F26" s="118">
        <v>11</v>
      </c>
      <c r="G26" s="53">
        <f t="shared" si="10"/>
        <v>11</v>
      </c>
      <c r="H26" s="54"/>
      <c r="I26" s="118">
        <v>3</v>
      </c>
      <c r="J26" s="55">
        <f t="shared" si="12"/>
        <v>8</v>
      </c>
      <c r="K26" s="68">
        <f>SUM(F26/I26)*100%</f>
        <v>3.6666666666666665</v>
      </c>
    </row>
    <row r="27" spans="1:11" ht="40.15" customHeight="1" x14ac:dyDescent="0.3">
      <c r="A27" s="20">
        <v>220103</v>
      </c>
      <c r="B27" s="42" t="s">
        <v>34</v>
      </c>
      <c r="C27" s="71">
        <v>20</v>
      </c>
      <c r="D27" s="71">
        <v>20</v>
      </c>
      <c r="E27" s="59">
        <v>13.3</v>
      </c>
      <c r="F27" s="118">
        <v>22</v>
      </c>
      <c r="G27" s="53">
        <f t="shared" si="10"/>
        <v>8.6999999999999993</v>
      </c>
      <c r="H27" s="54">
        <f t="shared" si="11"/>
        <v>1.6541353383458646</v>
      </c>
      <c r="I27" s="118">
        <v>29.7</v>
      </c>
      <c r="J27" s="55">
        <f t="shared" si="12"/>
        <v>-7.6999999999999993</v>
      </c>
      <c r="K27" s="68">
        <f>SUM(F27/I27)*100%</f>
        <v>0.74074074074074081</v>
      </c>
    </row>
    <row r="28" spans="1:11" ht="18" customHeight="1" x14ac:dyDescent="0.3">
      <c r="A28" s="20">
        <v>220125</v>
      </c>
      <c r="B28" s="43" t="s">
        <v>57</v>
      </c>
      <c r="C28" s="72">
        <v>1030</v>
      </c>
      <c r="D28" s="72">
        <v>1030</v>
      </c>
      <c r="E28" s="59">
        <v>686</v>
      </c>
      <c r="F28" s="118">
        <v>1125.9000000000001</v>
      </c>
      <c r="G28" s="53">
        <f t="shared" si="10"/>
        <v>439.90000000000009</v>
      </c>
      <c r="H28" s="54">
        <f t="shared" si="11"/>
        <v>1.6412536443148689</v>
      </c>
      <c r="I28" s="118">
        <v>743</v>
      </c>
      <c r="J28" s="55">
        <f t="shared" si="12"/>
        <v>382.90000000000009</v>
      </c>
      <c r="K28" s="68">
        <f t="shared" si="3"/>
        <v>1.5153432032301482</v>
      </c>
    </row>
    <row r="29" spans="1:11" ht="38.450000000000003" customHeight="1" x14ac:dyDescent="0.3">
      <c r="A29" s="20">
        <v>220126</v>
      </c>
      <c r="B29" s="98" t="s">
        <v>31</v>
      </c>
      <c r="C29" s="73">
        <v>200</v>
      </c>
      <c r="D29" s="73">
        <v>200</v>
      </c>
      <c r="E29" s="59">
        <v>136</v>
      </c>
      <c r="F29" s="118">
        <v>91.6</v>
      </c>
      <c r="G29" s="53">
        <f t="shared" si="10"/>
        <v>-44.400000000000006</v>
      </c>
      <c r="H29" s="54">
        <f t="shared" si="11"/>
        <v>0.67352941176470582</v>
      </c>
      <c r="I29" s="118">
        <v>150.4</v>
      </c>
      <c r="J29" s="55">
        <f t="shared" si="12"/>
        <v>-58.800000000000011</v>
      </c>
      <c r="K29" s="68">
        <f t="shared" si="3"/>
        <v>0.60904255319148926</v>
      </c>
    </row>
    <row r="30" spans="1:11" ht="40.9" customHeight="1" x14ac:dyDescent="0.3">
      <c r="A30" s="20">
        <v>220804</v>
      </c>
      <c r="B30" s="101" t="s">
        <v>60</v>
      </c>
      <c r="C30" s="73">
        <v>410</v>
      </c>
      <c r="D30" s="73">
        <v>410</v>
      </c>
      <c r="E30" s="59">
        <v>273.39999999999998</v>
      </c>
      <c r="F30" s="118">
        <v>388.4</v>
      </c>
      <c r="G30" s="53">
        <f t="shared" si="10"/>
        <v>115</v>
      </c>
      <c r="H30" s="54">
        <f t="shared" si="11"/>
        <v>1.4206291148500365</v>
      </c>
      <c r="I30" s="118">
        <v>217.7</v>
      </c>
      <c r="J30" s="55">
        <f t="shared" si="12"/>
        <v>170.7</v>
      </c>
      <c r="K30" s="68">
        <f t="shared" si="3"/>
        <v>1.7841065686724851</v>
      </c>
    </row>
    <row r="31" spans="1:11" ht="17.45" customHeight="1" x14ac:dyDescent="0.3">
      <c r="A31" s="20">
        <v>220900</v>
      </c>
      <c r="B31" s="37" t="s">
        <v>17</v>
      </c>
      <c r="C31" s="74">
        <v>27</v>
      </c>
      <c r="D31" s="74">
        <v>27</v>
      </c>
      <c r="E31" s="59">
        <v>17.899999999999999</v>
      </c>
      <c r="F31" s="118">
        <v>13.1</v>
      </c>
      <c r="G31" s="53">
        <f t="shared" si="10"/>
        <v>-4.7999999999999989</v>
      </c>
      <c r="H31" s="54">
        <f t="shared" si="11"/>
        <v>0.73184357541899447</v>
      </c>
      <c r="I31" s="118">
        <v>18.899999999999999</v>
      </c>
      <c r="J31" s="55">
        <f t="shared" si="12"/>
        <v>-5.7999999999999989</v>
      </c>
      <c r="K31" s="68">
        <f t="shared" si="3"/>
        <v>0.69312169312169314</v>
      </c>
    </row>
    <row r="32" spans="1:11" ht="20.25" x14ac:dyDescent="0.3">
      <c r="A32" s="20">
        <v>240603</v>
      </c>
      <c r="B32" s="40" t="s">
        <v>15</v>
      </c>
      <c r="C32" s="75">
        <v>150</v>
      </c>
      <c r="D32" s="75">
        <v>150</v>
      </c>
      <c r="E32" s="59">
        <v>100</v>
      </c>
      <c r="F32" s="126">
        <v>198.9</v>
      </c>
      <c r="G32" s="53">
        <f t="shared" si="10"/>
        <v>98.9</v>
      </c>
      <c r="H32" s="54">
        <f t="shared" si="11"/>
        <v>1.9890000000000001</v>
      </c>
      <c r="I32" s="126">
        <v>420.1</v>
      </c>
      <c r="J32" s="55">
        <f t="shared" si="12"/>
        <v>-221.20000000000002</v>
      </c>
      <c r="K32" s="68">
        <f t="shared" si="3"/>
        <v>0.47345870030945014</v>
      </c>
    </row>
    <row r="33" spans="1:11" ht="20.25" hidden="1" x14ac:dyDescent="0.3">
      <c r="A33" s="20">
        <v>240606</v>
      </c>
      <c r="B33" s="40" t="s">
        <v>75</v>
      </c>
      <c r="C33" s="75"/>
      <c r="D33" s="75"/>
      <c r="E33" s="59"/>
      <c r="F33" s="118"/>
      <c r="G33" s="53">
        <f t="shared" ref="G33" si="13">SUM(F33-E33)</f>
        <v>0</v>
      </c>
      <c r="H33" s="54" t="e">
        <f t="shared" si="11"/>
        <v>#DIV/0!</v>
      </c>
      <c r="I33" s="118"/>
      <c r="J33" s="55">
        <f t="shared" si="12"/>
        <v>0</v>
      </c>
      <c r="K33" s="68" t="e">
        <f t="shared" si="3"/>
        <v>#DIV/0!</v>
      </c>
    </row>
    <row r="34" spans="1:11" ht="36" customHeight="1" x14ac:dyDescent="0.3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10"/>
        <v>1.2</v>
      </c>
      <c r="H34" s="54"/>
      <c r="I34" s="118">
        <v>3.2</v>
      </c>
      <c r="J34" s="55">
        <f t="shared" si="12"/>
        <v>-2</v>
      </c>
      <c r="K34" s="68">
        <f t="shared" si="3"/>
        <v>0.37499999999999994</v>
      </c>
    </row>
    <row r="35" spans="1:11" ht="20.25" x14ac:dyDescent="0.3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0.1</v>
      </c>
      <c r="G35" s="135">
        <f>SUM(F35-E35)</f>
        <v>0.1</v>
      </c>
      <c r="H35" s="49" t="e">
        <f>SUM(F35/E35)</f>
        <v>#DIV/0!</v>
      </c>
      <c r="I35" s="136">
        <f>SUM(I37,I36)</f>
        <v>0</v>
      </c>
      <c r="J35" s="135">
        <f>SUM(F35-I35)</f>
        <v>0.1</v>
      </c>
      <c r="K35" s="66" t="e">
        <f>SUM(F35/I35)*100%</f>
        <v>#DIV/0!</v>
      </c>
    </row>
    <row r="36" spans="1:11" ht="1.9" customHeight="1" x14ac:dyDescent="0.3">
      <c r="A36" s="20">
        <v>310102</v>
      </c>
      <c r="B36" s="35" t="s">
        <v>19</v>
      </c>
      <c r="C36" s="76"/>
      <c r="D36" s="76"/>
      <c r="E36" s="58"/>
      <c r="F36" s="118"/>
      <c r="G36" s="53">
        <v>0</v>
      </c>
      <c r="H36" s="54"/>
      <c r="I36" s="118"/>
      <c r="J36" s="55">
        <f t="shared" si="12"/>
        <v>0</v>
      </c>
      <c r="K36" s="68"/>
    </row>
    <row r="37" spans="1:11" ht="39.75" customHeight="1" x14ac:dyDescent="0.3">
      <c r="A37" s="20">
        <v>310200</v>
      </c>
      <c r="B37" s="101" t="s">
        <v>58</v>
      </c>
      <c r="C37" s="76"/>
      <c r="D37" s="76"/>
      <c r="E37" s="58"/>
      <c r="F37" s="118">
        <v>0.1</v>
      </c>
      <c r="G37" s="53">
        <f t="shared" ref="G37:G38" si="14">SUM(F37-E37)</f>
        <v>0.1</v>
      </c>
      <c r="H37" s="54" t="e">
        <f t="shared" ref="H37" si="15">SUM(F37/E37)</f>
        <v>#DIV/0!</v>
      </c>
      <c r="I37" s="118"/>
      <c r="J37" s="55">
        <f t="shared" si="12"/>
        <v>0.1</v>
      </c>
      <c r="K37" s="68" t="e">
        <f t="shared" ref="K37" si="16">SUM(F37/I37)*100%</f>
        <v>#DIV/0!</v>
      </c>
    </row>
    <row r="38" spans="1:11" ht="25.9" customHeight="1" x14ac:dyDescent="0.3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483736.4</v>
      </c>
      <c r="F38" s="119">
        <f>SUM(F8,F20,F35)</f>
        <v>483709.6</v>
      </c>
      <c r="G38" s="62">
        <f t="shared" si="14"/>
        <v>-26.800000000046566</v>
      </c>
      <c r="H38" s="49">
        <f>SUM(F38/E38)</f>
        <v>0.99994459792564705</v>
      </c>
      <c r="I38" s="119">
        <f>SUM(I8,I20,I35)</f>
        <v>424654.4</v>
      </c>
      <c r="J38" s="62">
        <f t="shared" si="12"/>
        <v>59055.199999999953</v>
      </c>
      <c r="K38" s="66">
        <f t="shared" ref="K38:K70" si="17">SUM(F38/I38)*100%</f>
        <v>1.1390664973682127</v>
      </c>
    </row>
    <row r="39" spans="1:11" ht="20.25" x14ac:dyDescent="0.3">
      <c r="A39" s="24">
        <v>400000</v>
      </c>
      <c r="B39" s="44" t="s">
        <v>21</v>
      </c>
      <c r="C39" s="77">
        <f>SUM(C40,C50,C48)</f>
        <v>178860.79999999999</v>
      </c>
      <c r="D39" s="77">
        <f>SUM(D40,D50,D48)</f>
        <v>161399.59999999998</v>
      </c>
      <c r="E39" s="77">
        <f t="shared" ref="E39:F39" si="18">SUM(E40,E50,E48)</f>
        <v>112719.79999999999</v>
      </c>
      <c r="F39" s="120">
        <f t="shared" si="18"/>
        <v>112910.29999999999</v>
      </c>
      <c r="G39" s="63">
        <f t="shared" ref="G39:G66" si="19">SUM(F39-E39)</f>
        <v>190.5</v>
      </c>
      <c r="H39" s="78">
        <f t="shared" ref="H39:H66" si="20">SUM(F39/E39)</f>
        <v>1.0016900313875645</v>
      </c>
      <c r="I39" s="120">
        <f t="shared" ref="I39" si="21">SUM(I40,I50,I48)</f>
        <v>102939.19999999998</v>
      </c>
      <c r="J39" s="77">
        <f>SUM(J40,J50,J48)</f>
        <v>9971.1000000000022</v>
      </c>
      <c r="K39" s="65">
        <f t="shared" si="17"/>
        <v>1.0968639740740165</v>
      </c>
    </row>
    <row r="40" spans="1:11" ht="20.25" x14ac:dyDescent="0.3">
      <c r="A40" s="24">
        <v>410300</v>
      </c>
      <c r="B40" s="44" t="s">
        <v>43</v>
      </c>
      <c r="C40" s="77">
        <f>SUM(C41:C46)</f>
        <v>177029.8</v>
      </c>
      <c r="D40" s="77">
        <f>SUM(D41:D46)</f>
        <v>159326.79999999999</v>
      </c>
      <c r="E40" s="77">
        <f>SUM(E41:E46)</f>
        <v>111177.9</v>
      </c>
      <c r="F40" s="120">
        <f>SUM(F41:F46)</f>
        <v>111177.9</v>
      </c>
      <c r="G40" s="63">
        <f t="shared" si="19"/>
        <v>0</v>
      </c>
      <c r="H40" s="78">
        <f t="shared" si="20"/>
        <v>1</v>
      </c>
      <c r="I40" s="120">
        <f>SUM(I41:I47)</f>
        <v>96625.599999999991</v>
      </c>
      <c r="J40" s="64">
        <f t="shared" ref="J40:J70" si="22">SUM(F40-I40)</f>
        <v>14552.300000000003</v>
      </c>
      <c r="K40" s="65">
        <f t="shared" si="17"/>
        <v>1.150605015648027</v>
      </c>
    </row>
    <row r="41" spans="1:11" ht="35.25" hidden="1" customHeight="1" x14ac:dyDescent="0.3">
      <c r="A41" s="20">
        <v>410304</v>
      </c>
      <c r="B41" s="102" t="s">
        <v>66</v>
      </c>
      <c r="C41" s="77"/>
      <c r="D41" s="77"/>
      <c r="E41" s="58"/>
      <c r="F41" s="117"/>
      <c r="G41" s="53"/>
      <c r="H41" s="54"/>
      <c r="I41" s="117"/>
      <c r="J41" s="55">
        <f t="shared" si="22"/>
        <v>0</v>
      </c>
      <c r="K41" s="65"/>
    </row>
    <row r="42" spans="1:11" ht="33" hidden="1" customHeight="1" x14ac:dyDescent="0.3">
      <c r="A42" s="20">
        <v>410332</v>
      </c>
      <c r="B42" s="102" t="s">
        <v>64</v>
      </c>
      <c r="C42" s="77"/>
      <c r="D42" s="77"/>
      <c r="E42" s="58"/>
      <c r="F42" s="117"/>
      <c r="G42" s="53"/>
      <c r="H42" s="54"/>
      <c r="I42" s="117"/>
      <c r="J42" s="55">
        <f t="shared" si="22"/>
        <v>0</v>
      </c>
      <c r="K42" s="65"/>
    </row>
    <row r="43" spans="1:11" ht="20.25" x14ac:dyDescent="0.3">
      <c r="A43" s="20">
        <v>410339</v>
      </c>
      <c r="B43" s="94" t="s">
        <v>22</v>
      </c>
      <c r="C43" s="84">
        <v>177029.8</v>
      </c>
      <c r="D43" s="84">
        <v>159326.79999999999</v>
      </c>
      <c r="E43" s="58">
        <v>111177.9</v>
      </c>
      <c r="F43" s="121">
        <v>111177.9</v>
      </c>
      <c r="G43" s="53">
        <f t="shared" ref="G43" si="23">SUM(F43-E43)</f>
        <v>0</v>
      </c>
      <c r="H43" s="54">
        <f t="shared" ref="H43" si="24">SUM(F43/E43)</f>
        <v>1</v>
      </c>
      <c r="I43" s="121">
        <v>94769.7</v>
      </c>
      <c r="J43" s="55">
        <f t="shared" si="22"/>
        <v>16408.199999999997</v>
      </c>
      <c r="K43" s="81">
        <f t="shared" si="17"/>
        <v>1.173137616769917</v>
      </c>
    </row>
    <row r="44" spans="1:11" ht="16.5" hidden="1" customHeight="1" x14ac:dyDescent="0.3">
      <c r="A44" s="20">
        <v>410342</v>
      </c>
      <c r="B44" s="94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22"/>
        <v>0</v>
      </c>
      <c r="K44" s="81" t="e">
        <f t="shared" si="17"/>
        <v>#DIV/0!</v>
      </c>
    </row>
    <row r="45" spans="1:11" ht="37.5" x14ac:dyDescent="0.3">
      <c r="A45" s="20">
        <v>410345</v>
      </c>
      <c r="B45" s="102" t="s">
        <v>55</v>
      </c>
      <c r="C45" s="80"/>
      <c r="D45" s="80"/>
      <c r="E45" s="58"/>
      <c r="F45" s="121"/>
      <c r="G45" s="53"/>
      <c r="H45" s="54"/>
      <c r="I45" s="121">
        <v>1160</v>
      </c>
      <c r="J45" s="55">
        <f t="shared" si="22"/>
        <v>-1160</v>
      </c>
      <c r="K45" s="81">
        <f t="shared" si="17"/>
        <v>0</v>
      </c>
    </row>
    <row r="46" spans="1:11" ht="31.9" customHeight="1" x14ac:dyDescent="0.3">
      <c r="A46" s="20">
        <v>410352</v>
      </c>
      <c r="B46" s="156" t="s">
        <v>81</v>
      </c>
      <c r="C46" s="84"/>
      <c r="D46" s="84"/>
      <c r="E46" s="58"/>
      <c r="F46" s="121"/>
      <c r="G46" s="53">
        <f t="shared" si="19"/>
        <v>0</v>
      </c>
      <c r="H46" s="54" t="e">
        <f t="shared" si="20"/>
        <v>#DIV/0!</v>
      </c>
      <c r="I46" s="121">
        <v>264</v>
      </c>
      <c r="J46" s="55">
        <f t="shared" si="22"/>
        <v>-264</v>
      </c>
      <c r="K46" s="81">
        <f t="shared" si="17"/>
        <v>0</v>
      </c>
    </row>
    <row r="47" spans="1:11" ht="54" customHeight="1" x14ac:dyDescent="0.3">
      <c r="A47" s="20">
        <v>410355</v>
      </c>
      <c r="B47" s="154" t="s">
        <v>82</v>
      </c>
      <c r="C47" s="84"/>
      <c r="D47" s="84"/>
      <c r="E47" s="58"/>
      <c r="F47" s="121"/>
      <c r="G47" s="53"/>
      <c r="H47" s="54"/>
      <c r="I47" s="121">
        <v>431.9</v>
      </c>
      <c r="J47" s="55">
        <f t="shared" si="22"/>
        <v>-431.9</v>
      </c>
      <c r="K47" s="81">
        <f t="shared" si="17"/>
        <v>0</v>
      </c>
    </row>
    <row r="48" spans="1:11" ht="21" x14ac:dyDescent="0.3">
      <c r="A48" s="24">
        <v>410400</v>
      </c>
      <c r="B48" s="106" t="s">
        <v>70</v>
      </c>
      <c r="C48" s="104">
        <f>SUM(C49)</f>
        <v>0</v>
      </c>
      <c r="D48" s="104">
        <f>SUM(D49)</f>
        <v>0</v>
      </c>
      <c r="E48" s="104">
        <f t="shared" ref="E48:F48" si="25">SUM(E49)</f>
        <v>0</v>
      </c>
      <c r="F48" s="122">
        <f t="shared" si="25"/>
        <v>0</v>
      </c>
      <c r="G48" s="63">
        <f t="shared" ref="G48:G49" si="26">SUM(F48-E48)</f>
        <v>0</v>
      </c>
      <c r="H48" s="78" t="e">
        <f t="shared" ref="H48:H49" si="27">SUM(F48/E48)</f>
        <v>#DIV/0!</v>
      </c>
      <c r="I48" s="122">
        <f t="shared" ref="I48" si="28">SUM(I49)</f>
        <v>1735.2</v>
      </c>
      <c r="J48" s="64">
        <f t="shared" ref="J48:J49" si="29">SUM(F48-I48)</f>
        <v>-1735.2</v>
      </c>
      <c r="K48" s="65">
        <f t="shared" si="17"/>
        <v>0</v>
      </c>
    </row>
    <row r="49" spans="1:11" ht="59.25" customHeight="1" x14ac:dyDescent="0.3">
      <c r="A49" s="20">
        <v>410402</v>
      </c>
      <c r="B49" s="105" t="s">
        <v>69</v>
      </c>
      <c r="C49" s="84"/>
      <c r="D49" s="84"/>
      <c r="E49" s="84"/>
      <c r="F49" s="121"/>
      <c r="G49" s="53">
        <f t="shared" si="26"/>
        <v>0</v>
      </c>
      <c r="H49" s="54" t="e">
        <f t="shared" si="27"/>
        <v>#DIV/0!</v>
      </c>
      <c r="I49" s="121">
        <v>1735.2</v>
      </c>
      <c r="J49" s="55">
        <f t="shared" si="29"/>
        <v>-1735.2</v>
      </c>
      <c r="K49" s="81">
        <f t="shared" si="17"/>
        <v>0</v>
      </c>
    </row>
    <row r="50" spans="1:11" ht="20.25" x14ac:dyDescent="0.3">
      <c r="A50" s="24">
        <v>410500</v>
      </c>
      <c r="B50" s="44" t="s">
        <v>44</v>
      </c>
      <c r="C50" s="77">
        <f>SUM(C51:C70)</f>
        <v>1831</v>
      </c>
      <c r="D50" s="77">
        <f>SUM(D51:D70)</f>
        <v>2072.8000000000002</v>
      </c>
      <c r="E50" s="77">
        <f t="shared" ref="E50:F50" si="30">SUM(E51:E70)</f>
        <v>1541.9</v>
      </c>
      <c r="F50" s="120">
        <f t="shared" si="30"/>
        <v>1732.3999999999999</v>
      </c>
      <c r="G50" s="77">
        <f>SUM(G51:G70)</f>
        <v>190.50000000000003</v>
      </c>
      <c r="H50" s="54">
        <f t="shared" si="20"/>
        <v>1.1235488682793955</v>
      </c>
      <c r="I50" s="120">
        <f t="shared" ref="I50" si="31">SUM(I51:I70)</f>
        <v>4578.3999999999996</v>
      </c>
      <c r="J50" s="64">
        <f t="shared" si="22"/>
        <v>-2846</v>
      </c>
      <c r="K50" s="82">
        <f t="shared" si="17"/>
        <v>0.37838546217019048</v>
      </c>
    </row>
    <row r="51" spans="1:11" ht="48" customHeight="1" x14ac:dyDescent="0.3">
      <c r="A51" s="20">
        <v>410506</v>
      </c>
      <c r="B51" s="103" t="s">
        <v>87</v>
      </c>
      <c r="C51" s="83"/>
      <c r="D51" s="83"/>
      <c r="E51" s="58"/>
      <c r="F51" s="121"/>
      <c r="G51" s="53"/>
      <c r="H51" s="54"/>
      <c r="I51" s="121">
        <v>828.8</v>
      </c>
      <c r="J51" s="55">
        <f t="shared" si="22"/>
        <v>-828.8</v>
      </c>
      <c r="K51" s="81">
        <f t="shared" si="17"/>
        <v>0</v>
      </c>
    </row>
    <row r="52" spans="1:11" ht="39.75" hidden="1" customHeight="1" x14ac:dyDescent="0.3">
      <c r="A52" s="20">
        <v>410502</v>
      </c>
      <c r="B52" s="110" t="s">
        <v>45</v>
      </c>
      <c r="C52" s="84"/>
      <c r="D52" s="84"/>
      <c r="E52" s="58"/>
      <c r="F52" s="121"/>
      <c r="G52" s="53"/>
      <c r="H52" s="54"/>
      <c r="I52" s="121"/>
      <c r="J52" s="55">
        <f t="shared" si="22"/>
        <v>0</v>
      </c>
      <c r="K52" s="81" t="e">
        <f t="shared" si="17"/>
        <v>#DIV/0!</v>
      </c>
    </row>
    <row r="53" spans="1:11" ht="45" hidden="1" customHeight="1" x14ac:dyDescent="0.3">
      <c r="A53" s="20">
        <v>410503</v>
      </c>
      <c r="B53" s="109" t="s">
        <v>46</v>
      </c>
      <c r="C53" s="85"/>
      <c r="D53" s="85"/>
      <c r="E53" s="58"/>
      <c r="F53" s="121"/>
      <c r="G53" s="53"/>
      <c r="H53" s="54"/>
      <c r="I53" s="121"/>
      <c r="J53" s="55">
        <f t="shared" si="22"/>
        <v>0</v>
      </c>
      <c r="K53" s="81" t="e">
        <f t="shared" si="17"/>
        <v>#DIV/0!</v>
      </c>
    </row>
    <row r="54" spans="1:11" ht="36" hidden="1" customHeight="1" x14ac:dyDescent="0.3">
      <c r="A54" s="20">
        <v>410508</v>
      </c>
      <c r="B54" s="108" t="s">
        <v>51</v>
      </c>
      <c r="C54" s="70"/>
      <c r="D54" s="70"/>
      <c r="E54" s="58"/>
      <c r="F54" s="121"/>
      <c r="G54" s="53"/>
      <c r="H54" s="54"/>
      <c r="I54" s="121"/>
      <c r="J54" s="55">
        <f t="shared" si="22"/>
        <v>0</v>
      </c>
      <c r="K54" s="81"/>
    </row>
    <row r="55" spans="1:11" ht="41.25" hidden="1" customHeight="1" x14ac:dyDescent="0.3">
      <c r="A55" s="20">
        <v>410509</v>
      </c>
      <c r="B55" s="108" t="s">
        <v>68</v>
      </c>
      <c r="C55" s="70"/>
      <c r="D55" s="70"/>
      <c r="E55" s="58"/>
      <c r="F55" s="121"/>
      <c r="G55" s="53"/>
      <c r="H55" s="54"/>
      <c r="I55" s="121"/>
      <c r="J55" s="55">
        <f t="shared" si="22"/>
        <v>0</v>
      </c>
      <c r="K55" s="81"/>
    </row>
    <row r="56" spans="1:11" ht="39" customHeight="1" x14ac:dyDescent="0.3">
      <c r="A56" s="20">
        <v>410510</v>
      </c>
      <c r="B56" s="140" t="s">
        <v>63</v>
      </c>
      <c r="C56" s="70">
        <v>1831</v>
      </c>
      <c r="D56" s="70">
        <v>1756.8</v>
      </c>
      <c r="E56" s="58">
        <v>1225.9000000000001</v>
      </c>
      <c r="F56" s="121">
        <v>1225.9000000000001</v>
      </c>
      <c r="G56" s="53">
        <f t="shared" si="19"/>
        <v>0</v>
      </c>
      <c r="H56" s="54" t="s">
        <v>36</v>
      </c>
      <c r="I56" s="121">
        <v>960.7</v>
      </c>
      <c r="J56" s="55">
        <f t="shared" si="22"/>
        <v>265.20000000000005</v>
      </c>
      <c r="K56" s="81">
        <f t="shared" si="17"/>
        <v>1.2760487144790258</v>
      </c>
    </row>
    <row r="57" spans="1:11" ht="34.5" hidden="1" customHeight="1" x14ac:dyDescent="0.3">
      <c r="A57" s="20">
        <v>410511</v>
      </c>
      <c r="B57" s="96" t="s">
        <v>53</v>
      </c>
      <c r="C57" s="70"/>
      <c r="D57" s="70"/>
      <c r="E57" s="58"/>
      <c r="F57" s="121"/>
      <c r="G57" s="53">
        <f t="shared" ref="G57" si="32">SUM(F57-E57)</f>
        <v>0</v>
      </c>
      <c r="H57" s="54" t="e">
        <f t="shared" si="20"/>
        <v>#DIV/0!</v>
      </c>
      <c r="I57" s="121"/>
      <c r="J57" s="55">
        <f t="shared" si="22"/>
        <v>0</v>
      </c>
      <c r="K57" s="81" t="e">
        <f t="shared" si="17"/>
        <v>#DIV/0!</v>
      </c>
    </row>
    <row r="58" spans="1:11" ht="48" customHeight="1" x14ac:dyDescent="0.3">
      <c r="A58" s="20">
        <v>410512</v>
      </c>
      <c r="B58" s="97" t="s">
        <v>50</v>
      </c>
      <c r="C58" s="70"/>
      <c r="D58" s="70">
        <v>290.2</v>
      </c>
      <c r="E58" s="58">
        <v>290.2</v>
      </c>
      <c r="F58" s="121">
        <v>388.6</v>
      </c>
      <c r="G58" s="53">
        <f t="shared" si="19"/>
        <v>98.400000000000034</v>
      </c>
      <c r="H58" s="54">
        <f t="shared" si="20"/>
        <v>1.3390764989662303</v>
      </c>
      <c r="I58" s="121">
        <v>287.60000000000002</v>
      </c>
      <c r="J58" s="55">
        <f t="shared" si="22"/>
        <v>101</v>
      </c>
      <c r="K58" s="81">
        <f t="shared" si="17"/>
        <v>1.351182197496523</v>
      </c>
    </row>
    <row r="59" spans="1:11" ht="39" customHeight="1" x14ac:dyDescent="0.3">
      <c r="A59" s="20">
        <v>410514</v>
      </c>
      <c r="B59" s="141" t="s">
        <v>54</v>
      </c>
      <c r="C59" s="70"/>
      <c r="D59" s="70"/>
      <c r="E59" s="58"/>
      <c r="F59" s="121"/>
      <c r="G59" s="53">
        <f t="shared" ref="G59" si="33">SUM(F59-E59)</f>
        <v>0</v>
      </c>
      <c r="H59" s="54" t="e">
        <f t="shared" si="20"/>
        <v>#DIV/0!</v>
      </c>
      <c r="I59" s="121">
        <v>1286.9000000000001</v>
      </c>
      <c r="J59" s="55">
        <f t="shared" si="22"/>
        <v>-1286.9000000000001</v>
      </c>
      <c r="K59" s="81">
        <f t="shared" si="17"/>
        <v>0</v>
      </c>
    </row>
    <row r="60" spans="1:11" ht="36" hidden="1" customHeight="1" x14ac:dyDescent="0.3">
      <c r="A60" s="20">
        <v>410515</v>
      </c>
      <c r="B60" s="109" t="s">
        <v>49</v>
      </c>
      <c r="C60" s="70"/>
      <c r="D60" s="70"/>
      <c r="E60" s="58"/>
      <c r="F60" s="121"/>
      <c r="G60" s="53">
        <f t="shared" si="19"/>
        <v>0</v>
      </c>
      <c r="H60" s="54" t="e">
        <f t="shared" si="20"/>
        <v>#DIV/0!</v>
      </c>
      <c r="I60" s="121"/>
      <c r="J60" s="55">
        <f t="shared" si="22"/>
        <v>0</v>
      </c>
      <c r="K60" s="81" t="e">
        <f t="shared" si="17"/>
        <v>#DIV/0!</v>
      </c>
    </row>
    <row r="61" spans="1:11" ht="54" customHeight="1" x14ac:dyDescent="0.3">
      <c r="A61" s="20">
        <v>410517</v>
      </c>
      <c r="B61" s="108" t="s">
        <v>72</v>
      </c>
      <c r="C61" s="70"/>
      <c r="D61" s="70">
        <v>25.8</v>
      </c>
      <c r="E61" s="58">
        <v>25.8</v>
      </c>
      <c r="F61" s="121">
        <v>25.8</v>
      </c>
      <c r="G61" s="53">
        <f t="shared" si="19"/>
        <v>0</v>
      </c>
      <c r="H61" s="54">
        <f t="shared" si="20"/>
        <v>1</v>
      </c>
      <c r="I61" s="121">
        <v>55.2</v>
      </c>
      <c r="J61" s="55">
        <f t="shared" si="22"/>
        <v>-29.400000000000002</v>
      </c>
      <c r="K61" s="81">
        <f t="shared" si="17"/>
        <v>0.46739130434782605</v>
      </c>
    </row>
    <row r="62" spans="1:11" ht="33.75" hidden="1" customHeight="1" x14ac:dyDescent="0.3">
      <c r="A62" s="20">
        <v>410518</v>
      </c>
      <c r="B62" s="108" t="s">
        <v>74</v>
      </c>
      <c r="C62" s="70"/>
      <c r="D62" s="70"/>
      <c r="E62" s="58"/>
      <c r="F62" s="121"/>
      <c r="G62" s="53">
        <f t="shared" si="19"/>
        <v>0</v>
      </c>
      <c r="H62" s="54" t="e">
        <f t="shared" si="20"/>
        <v>#DIV/0!</v>
      </c>
      <c r="I62" s="121"/>
      <c r="J62" s="55">
        <f t="shared" si="22"/>
        <v>0</v>
      </c>
      <c r="K62" s="81"/>
    </row>
    <row r="63" spans="1:11" ht="40.5" hidden="1" customHeight="1" x14ac:dyDescent="0.3">
      <c r="A63" s="20">
        <v>410520</v>
      </c>
      <c r="B63" s="96" t="s">
        <v>48</v>
      </c>
      <c r="C63" s="69"/>
      <c r="D63" s="69"/>
      <c r="E63" s="58"/>
      <c r="F63" s="121"/>
      <c r="G63" s="53"/>
      <c r="H63" s="54"/>
      <c r="I63" s="121"/>
      <c r="J63" s="55">
        <f t="shared" si="22"/>
        <v>0</v>
      </c>
      <c r="K63" s="81" t="e">
        <f t="shared" si="17"/>
        <v>#DIV/0!</v>
      </c>
    </row>
    <row r="64" spans="1:11" ht="33.75" hidden="1" customHeight="1" x14ac:dyDescent="0.3">
      <c r="A64" s="20">
        <v>410523</v>
      </c>
      <c r="B64" s="96" t="s">
        <v>52</v>
      </c>
      <c r="C64" s="69"/>
      <c r="D64" s="69"/>
      <c r="E64" s="58"/>
      <c r="F64" s="121"/>
      <c r="G64" s="53"/>
      <c r="H64" s="54"/>
      <c r="I64" s="121"/>
      <c r="J64" s="55">
        <f t="shared" si="22"/>
        <v>0</v>
      </c>
      <c r="K64" s="81" t="e">
        <f t="shared" si="17"/>
        <v>#DIV/0!</v>
      </c>
    </row>
    <row r="65" spans="1:11" ht="4.9000000000000004" hidden="1" customHeight="1" x14ac:dyDescent="0.3">
      <c r="A65" s="20">
        <v>410530</v>
      </c>
      <c r="B65" s="108" t="s">
        <v>73</v>
      </c>
      <c r="C65" s="69"/>
      <c r="D65" s="69"/>
      <c r="E65" s="58"/>
      <c r="F65" s="121"/>
      <c r="G65" s="53"/>
      <c r="H65" s="54"/>
      <c r="I65" s="121"/>
      <c r="J65" s="55"/>
      <c r="K65" s="81"/>
    </row>
    <row r="66" spans="1:11" ht="19.899999999999999" customHeight="1" x14ac:dyDescent="0.3">
      <c r="A66" s="20">
        <v>410539</v>
      </c>
      <c r="B66" s="96" t="s">
        <v>47</v>
      </c>
      <c r="C66" s="69"/>
      <c r="D66" s="69"/>
      <c r="E66" s="58"/>
      <c r="F66" s="121">
        <v>92.1</v>
      </c>
      <c r="G66" s="53">
        <f t="shared" si="19"/>
        <v>92.1</v>
      </c>
      <c r="H66" s="54" t="e">
        <f t="shared" si="20"/>
        <v>#DIV/0!</v>
      </c>
      <c r="I66" s="121">
        <v>42.6</v>
      </c>
      <c r="J66" s="55">
        <f t="shared" si="22"/>
        <v>49.499999999999993</v>
      </c>
      <c r="K66" s="68">
        <f t="shared" si="17"/>
        <v>2.1619718309859155</v>
      </c>
    </row>
    <row r="67" spans="1:11" ht="41.25" hidden="1" customHeight="1" x14ac:dyDescent="0.3">
      <c r="A67" s="20">
        <v>410541</v>
      </c>
      <c r="B67" s="108" t="s">
        <v>61</v>
      </c>
      <c r="C67" s="69"/>
      <c r="D67" s="69"/>
      <c r="E67" s="58"/>
      <c r="F67" s="121"/>
      <c r="G67" s="53"/>
      <c r="H67" s="54"/>
      <c r="I67" s="121"/>
      <c r="J67" s="55">
        <f t="shared" si="22"/>
        <v>0</v>
      </c>
      <c r="K67" s="68" t="e">
        <f t="shared" si="17"/>
        <v>#DIV/0!</v>
      </c>
    </row>
    <row r="68" spans="1:11" ht="30.75" hidden="1" customHeight="1" x14ac:dyDescent="0.3">
      <c r="A68" s="20">
        <v>410543</v>
      </c>
      <c r="B68" s="96" t="s">
        <v>65</v>
      </c>
      <c r="C68" s="69"/>
      <c r="D68" s="69"/>
      <c r="E68" s="58"/>
      <c r="F68" s="121"/>
      <c r="G68" s="53"/>
      <c r="H68" s="54"/>
      <c r="I68" s="121"/>
      <c r="J68" s="55">
        <f t="shared" si="22"/>
        <v>0</v>
      </c>
      <c r="K68" s="68" t="e">
        <f t="shared" si="17"/>
        <v>#DIV/0!</v>
      </c>
    </row>
    <row r="69" spans="1:11" ht="36.75" hidden="1" customHeight="1" x14ac:dyDescent="0.3">
      <c r="A69" s="20">
        <v>410545</v>
      </c>
      <c r="B69" s="96" t="s">
        <v>67</v>
      </c>
      <c r="C69" s="69"/>
      <c r="D69" s="69"/>
      <c r="E69" s="58"/>
      <c r="F69" s="121"/>
      <c r="G69" s="53"/>
      <c r="H69" s="54"/>
      <c r="I69" s="121"/>
      <c r="J69" s="55">
        <f t="shared" si="22"/>
        <v>0</v>
      </c>
      <c r="K69" s="68" t="e">
        <f t="shared" si="17"/>
        <v>#DIV/0!</v>
      </c>
    </row>
    <row r="70" spans="1:11" ht="36.75" customHeight="1" x14ac:dyDescent="0.3">
      <c r="A70" s="20">
        <v>410550</v>
      </c>
      <c r="B70" s="96" t="s">
        <v>71</v>
      </c>
      <c r="C70" s="69"/>
      <c r="D70" s="69"/>
      <c r="E70" s="58"/>
      <c r="F70" s="121"/>
      <c r="G70" s="150">
        <f t="shared" ref="G70" si="34">SUM(F70-E70)</f>
        <v>0</v>
      </c>
      <c r="H70" s="54" t="e">
        <f t="shared" ref="H70" si="35">SUM(F70/E70)</f>
        <v>#DIV/0!</v>
      </c>
      <c r="I70" s="121">
        <v>1116.5999999999999</v>
      </c>
      <c r="J70" s="55">
        <f t="shared" si="22"/>
        <v>-1116.5999999999999</v>
      </c>
      <c r="K70" s="81">
        <f t="shared" si="17"/>
        <v>0</v>
      </c>
    </row>
    <row r="71" spans="1:11" ht="20.25" x14ac:dyDescent="0.3">
      <c r="A71" s="142"/>
      <c r="B71" s="45" t="s">
        <v>37</v>
      </c>
      <c r="C71" s="62">
        <f>SUM(C38:C39)</f>
        <v>889470.2</v>
      </c>
      <c r="D71" s="62">
        <f>SUM(D38:D39)</f>
        <v>872009</v>
      </c>
      <c r="E71" s="62">
        <f>SUM(E38:E39)</f>
        <v>596456.19999999995</v>
      </c>
      <c r="F71" s="119">
        <f>SUM(F38:F39)</f>
        <v>596619.89999999991</v>
      </c>
      <c r="G71" s="62">
        <f>SUM(G38:G39)</f>
        <v>163.69999999995343</v>
      </c>
      <c r="H71" s="49">
        <f>SUM(F71/E71)</f>
        <v>1.0002744543522222</v>
      </c>
      <c r="I71" s="119">
        <f>SUM(I38:I39)</f>
        <v>527593.6</v>
      </c>
      <c r="J71" s="62">
        <f>SUM(J38:J39)</f>
        <v>69026.299999999959</v>
      </c>
      <c r="K71" s="66">
        <f>SUM(F71/I71)*100%</f>
        <v>1.1308323300358456</v>
      </c>
    </row>
    <row r="72" spans="1:11" ht="17.25" x14ac:dyDescent="0.25">
      <c r="A72" s="173" t="s">
        <v>29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5"/>
    </row>
    <row r="73" spans="1:11" ht="20.25" x14ac:dyDescent="0.3">
      <c r="A73" s="21">
        <v>190100</v>
      </c>
      <c r="B73" s="133" t="s">
        <v>13</v>
      </c>
      <c r="C73" s="138">
        <v>373</v>
      </c>
      <c r="D73" s="138">
        <v>373</v>
      </c>
      <c r="E73" s="59">
        <v>279.8</v>
      </c>
      <c r="F73" s="118">
        <v>341.5</v>
      </c>
      <c r="G73" s="53">
        <f t="shared" ref="G73:G78" si="36">SUM(F73-E73)</f>
        <v>61.699999999999989</v>
      </c>
      <c r="H73" s="54">
        <f t="shared" ref="H73:H77" si="37">SUM(F73/E73)</f>
        <v>1.2205146533238027</v>
      </c>
      <c r="I73" s="118">
        <v>180.1</v>
      </c>
      <c r="J73" s="55">
        <f t="shared" ref="J73:J81" si="38">SUM(F73-I73)</f>
        <v>161.4</v>
      </c>
      <c r="K73" s="56">
        <f>SUM(F73/I73)*100%</f>
        <v>1.8961687951138257</v>
      </c>
    </row>
    <row r="74" spans="1:11" ht="39" customHeight="1" x14ac:dyDescent="0.3">
      <c r="A74" s="21">
        <v>211100</v>
      </c>
      <c r="B74" s="133" t="s">
        <v>80</v>
      </c>
      <c r="C74" s="84"/>
      <c r="D74" s="84"/>
      <c r="E74" s="59"/>
      <c r="F74" s="118">
        <v>0.6</v>
      </c>
      <c r="G74" s="53">
        <f t="shared" si="36"/>
        <v>0.6</v>
      </c>
      <c r="H74" s="54" t="e">
        <f t="shared" si="37"/>
        <v>#DIV/0!</v>
      </c>
      <c r="I74" s="118">
        <v>0.1</v>
      </c>
      <c r="J74" s="55">
        <f t="shared" si="38"/>
        <v>0.5</v>
      </c>
      <c r="K74" s="56">
        <f>SUM(F74/I74)*100%</f>
        <v>5.9999999999999991</v>
      </c>
    </row>
    <row r="75" spans="1:11" ht="57.6" customHeight="1" x14ac:dyDescent="0.3">
      <c r="A75" s="21">
        <v>240621</v>
      </c>
      <c r="B75" s="143" t="s">
        <v>30</v>
      </c>
      <c r="C75" s="83">
        <v>70</v>
      </c>
      <c r="D75" s="83">
        <v>70</v>
      </c>
      <c r="E75" s="152">
        <v>42</v>
      </c>
      <c r="F75" s="125">
        <v>100.9</v>
      </c>
      <c r="G75" s="53">
        <f t="shared" si="36"/>
        <v>58.900000000000006</v>
      </c>
      <c r="H75" s="54">
        <f t="shared" si="37"/>
        <v>2.4023809523809527</v>
      </c>
      <c r="I75" s="125">
        <v>143.80000000000001</v>
      </c>
      <c r="J75" s="55">
        <f>SUM(I75-F75)</f>
        <v>42.900000000000006</v>
      </c>
      <c r="K75" s="56">
        <f>SUM(F75/I75)*100%</f>
        <v>0.70166898470097361</v>
      </c>
    </row>
    <row r="76" spans="1:11" ht="22.5" customHeight="1" x14ac:dyDescent="0.3">
      <c r="A76" s="21">
        <v>250000</v>
      </c>
      <c r="B76" s="144" t="s">
        <v>25</v>
      </c>
      <c r="C76" s="145">
        <v>9268.5</v>
      </c>
      <c r="D76" s="145">
        <v>9268.5</v>
      </c>
      <c r="E76" s="99">
        <v>1796</v>
      </c>
      <c r="F76" s="123">
        <v>3622.6</v>
      </c>
      <c r="G76" s="53">
        <f t="shared" si="36"/>
        <v>1826.6</v>
      </c>
      <c r="H76" s="54">
        <f t="shared" si="37"/>
        <v>2.0170378619153673</v>
      </c>
      <c r="I76" s="123">
        <v>47960.4</v>
      </c>
      <c r="J76" s="55">
        <f t="shared" si="38"/>
        <v>-44337.8</v>
      </c>
      <c r="K76" s="56">
        <f>SUM(F76/I76)*100%</f>
        <v>7.5533148180582307E-2</v>
      </c>
    </row>
    <row r="77" spans="1:11" ht="40.5" hidden="1" x14ac:dyDescent="0.3">
      <c r="A77" s="20">
        <v>410366</v>
      </c>
      <c r="B77" s="146" t="s">
        <v>24</v>
      </c>
      <c r="C77" s="147"/>
      <c r="D77" s="147"/>
      <c r="E77" s="86"/>
      <c r="F77" s="123"/>
      <c r="G77" s="53">
        <f t="shared" si="36"/>
        <v>0</v>
      </c>
      <c r="H77" s="54" t="e">
        <f t="shared" si="37"/>
        <v>#DIV/0!</v>
      </c>
      <c r="I77" s="123"/>
      <c r="J77" s="55">
        <f t="shared" si="38"/>
        <v>0</v>
      </c>
      <c r="K77" s="56"/>
    </row>
    <row r="78" spans="1:11" ht="20.25" x14ac:dyDescent="0.3">
      <c r="A78" s="23"/>
      <c r="B78" s="45" t="s">
        <v>26</v>
      </c>
      <c r="C78" s="62">
        <f>SUM(C80:C84)</f>
        <v>600</v>
      </c>
      <c r="D78" s="62">
        <f>SUM(D80:D84)</f>
        <v>600</v>
      </c>
      <c r="E78" s="62">
        <f>SUM(E80:E84)</f>
        <v>306</v>
      </c>
      <c r="F78" s="62">
        <f>SUM(F79:F82)</f>
        <v>5.4</v>
      </c>
      <c r="G78" s="155">
        <f t="shared" si="36"/>
        <v>-300.60000000000002</v>
      </c>
      <c r="H78" s="49">
        <f>SUM(F78/E78)</f>
        <v>1.7647058823529412E-2</v>
      </c>
      <c r="I78" s="119">
        <f>SUM(I79:I82)</f>
        <v>558.69999999999993</v>
      </c>
      <c r="J78" s="62">
        <f t="shared" si="38"/>
        <v>-553.29999999999995</v>
      </c>
      <c r="K78" s="66">
        <f>SUM(F78/I78)*100%</f>
        <v>9.6652944335063554E-3</v>
      </c>
    </row>
    <row r="79" spans="1:11" ht="42" customHeight="1" x14ac:dyDescent="0.3">
      <c r="A79" s="25">
        <v>241109</v>
      </c>
      <c r="B79" s="148" t="s">
        <v>59</v>
      </c>
      <c r="C79" s="87"/>
      <c r="D79" s="87"/>
      <c r="E79" s="87"/>
      <c r="F79" s="121">
        <v>1.5</v>
      </c>
      <c r="G79" s="112">
        <f t="shared" ref="G79:G84" si="39">SUM(F79-E79)</f>
        <v>1.5</v>
      </c>
      <c r="H79" s="113"/>
      <c r="I79" s="121">
        <v>1.9</v>
      </c>
      <c r="J79" s="88">
        <f t="shared" si="38"/>
        <v>-0.39999999999999991</v>
      </c>
      <c r="K79" s="81">
        <f t="shared" ref="K79:K80" si="40">SUM(F79/I79)*100%</f>
        <v>0.78947368421052633</v>
      </c>
    </row>
    <row r="80" spans="1:11" ht="23.25" hidden="1" customHeight="1" x14ac:dyDescent="0.3">
      <c r="A80" s="25">
        <v>241700</v>
      </c>
      <c r="B80" s="107" t="s">
        <v>32</v>
      </c>
      <c r="C80" s="100"/>
      <c r="D80" s="100"/>
      <c r="E80" s="88"/>
      <c r="F80" s="118"/>
      <c r="G80" s="53">
        <f t="shared" si="39"/>
        <v>0</v>
      </c>
      <c r="H80" s="54"/>
      <c r="I80" s="118"/>
      <c r="J80" s="88">
        <f t="shared" si="38"/>
        <v>0</v>
      </c>
      <c r="K80" s="81" t="e">
        <f t="shared" si="40"/>
        <v>#DIV/0!</v>
      </c>
    </row>
    <row r="81" spans="1:11" ht="20.25" hidden="1" customHeight="1" x14ac:dyDescent="0.3">
      <c r="A81" s="21">
        <v>310300</v>
      </c>
      <c r="B81" s="149" t="s">
        <v>42</v>
      </c>
      <c r="C81" s="89"/>
      <c r="D81" s="89"/>
      <c r="E81" s="61"/>
      <c r="F81" s="118"/>
      <c r="G81" s="53">
        <f t="shared" si="39"/>
        <v>0</v>
      </c>
      <c r="H81" s="54"/>
      <c r="I81" s="118"/>
      <c r="J81" s="55">
        <f t="shared" si="38"/>
        <v>0</v>
      </c>
      <c r="K81" s="68"/>
    </row>
    <row r="82" spans="1:11" ht="21.75" customHeight="1" x14ac:dyDescent="0.3">
      <c r="A82" s="21">
        <v>330101</v>
      </c>
      <c r="B82" s="46" t="s">
        <v>27</v>
      </c>
      <c r="C82" s="90">
        <v>500</v>
      </c>
      <c r="D82" s="90">
        <v>500</v>
      </c>
      <c r="E82" s="91">
        <v>274</v>
      </c>
      <c r="F82" s="118">
        <v>3.9</v>
      </c>
      <c r="G82" s="53">
        <f t="shared" si="39"/>
        <v>-270.10000000000002</v>
      </c>
      <c r="H82" s="54"/>
      <c r="I82" s="118">
        <v>556.79999999999995</v>
      </c>
      <c r="J82" s="55">
        <f>SUM(F82-I82)</f>
        <v>-552.9</v>
      </c>
      <c r="K82" s="81">
        <f t="shared" ref="K82:K84" si="41">SUM(F82/I82)*100%</f>
        <v>7.0043103448275863E-3</v>
      </c>
    </row>
    <row r="83" spans="1:11" ht="54.6" customHeight="1" x14ac:dyDescent="0.3">
      <c r="A83" s="20">
        <v>330102</v>
      </c>
      <c r="B83" s="39" t="s">
        <v>86</v>
      </c>
      <c r="C83" s="153">
        <v>100</v>
      </c>
      <c r="D83" s="153">
        <v>100</v>
      </c>
      <c r="E83" s="91">
        <v>32</v>
      </c>
      <c r="F83" s="118"/>
      <c r="G83" s="53">
        <f t="shared" si="39"/>
        <v>-32</v>
      </c>
      <c r="H83" s="54"/>
      <c r="I83" s="118"/>
      <c r="J83" s="55">
        <f>SUM(F83-I83)</f>
        <v>0</v>
      </c>
      <c r="K83" s="56"/>
    </row>
    <row r="84" spans="1:11" ht="20.25" x14ac:dyDescent="0.3">
      <c r="A84" s="20">
        <v>410539</v>
      </c>
      <c r="B84" s="39" t="s">
        <v>47</v>
      </c>
      <c r="C84" s="89"/>
      <c r="D84" s="153"/>
      <c r="E84" s="91"/>
      <c r="F84" s="118" t="s">
        <v>36</v>
      </c>
      <c r="G84" s="53" t="e">
        <f t="shared" si="39"/>
        <v>#VALUE!</v>
      </c>
      <c r="H84" s="54" t="e">
        <f t="shared" ref="H84:H86" si="42">SUM(F84/E84)</f>
        <v>#VALUE!</v>
      </c>
      <c r="I84" s="118"/>
      <c r="J84" s="55" t="e">
        <f>SUM(F84-I84)</f>
        <v>#VALUE!</v>
      </c>
      <c r="K84" s="81" t="e">
        <f t="shared" si="41"/>
        <v>#VALUE!</v>
      </c>
    </row>
    <row r="85" spans="1:11" ht="20.25" x14ac:dyDescent="0.3">
      <c r="A85" s="23"/>
      <c r="B85" s="45" t="s">
        <v>38</v>
      </c>
      <c r="C85" s="79">
        <f>SUM(C73:C78)</f>
        <v>10311.5</v>
      </c>
      <c r="D85" s="79">
        <f>SUM(D73:D78)</f>
        <v>10311.5</v>
      </c>
      <c r="E85" s="79">
        <f>SUM(E73:E78)</f>
        <v>2423.8000000000002</v>
      </c>
      <c r="F85" s="120">
        <f>SUM(F73:F78)</f>
        <v>4071</v>
      </c>
      <c r="G85" s="79">
        <f>SUM(G73:G78)</f>
        <v>1647.1999999999998</v>
      </c>
      <c r="H85" s="49">
        <f t="shared" si="42"/>
        <v>1.6795940259097284</v>
      </c>
      <c r="I85" s="120">
        <f>SUM(I73:I78)</f>
        <v>48843.1</v>
      </c>
      <c r="J85" s="79">
        <f>SUM(J73:J78)</f>
        <v>-44686.3</v>
      </c>
      <c r="K85" s="66">
        <f>SUM(F85/I85)*100%</f>
        <v>8.3348518009708647E-2</v>
      </c>
    </row>
    <row r="86" spans="1:11" ht="21" thickBot="1" x14ac:dyDescent="0.35">
      <c r="A86" s="26"/>
      <c r="B86" s="16" t="s">
        <v>28</v>
      </c>
      <c r="C86" s="92">
        <f>SUM(C71,C85)</f>
        <v>899781.7</v>
      </c>
      <c r="D86" s="92">
        <f>SUM(D71,D85)</f>
        <v>882320.5</v>
      </c>
      <c r="E86" s="92">
        <f>SUM(E71,E85)</f>
        <v>598880</v>
      </c>
      <c r="F86" s="124">
        <f>SUM(F71,F85)</f>
        <v>600690.89999999991</v>
      </c>
      <c r="G86" s="92">
        <f>SUM(G71,G85)</f>
        <v>1810.8999999999533</v>
      </c>
      <c r="H86" s="95">
        <f t="shared" si="42"/>
        <v>1.0030238111140795</v>
      </c>
      <c r="I86" s="124">
        <f>SUM(I71,I85)</f>
        <v>576436.69999999995</v>
      </c>
      <c r="J86" s="92">
        <f>SUM(J71,J85)</f>
        <v>24339.999999999956</v>
      </c>
      <c r="K86" s="93">
        <f>SUM(F86/I86)*100%</f>
        <v>1.0420760857176512</v>
      </c>
    </row>
    <row r="87" spans="1:11" ht="28.9" customHeight="1" x14ac:dyDescent="0.3">
      <c r="A87" s="15"/>
      <c r="B87" s="171" t="s">
        <v>79</v>
      </c>
      <c r="C87" s="172"/>
      <c r="D87" s="172"/>
      <c r="E87" s="172"/>
      <c r="F87" s="172"/>
      <c r="G87" s="172"/>
      <c r="H87" s="172"/>
      <c r="I87" s="172"/>
      <c r="J87" s="172"/>
      <c r="K87" s="172"/>
    </row>
    <row r="88" spans="1:11" ht="18.75" x14ac:dyDescent="0.3">
      <c r="A88" s="1"/>
      <c r="B88" s="1"/>
      <c r="C88" s="1"/>
      <c r="D88" s="10"/>
      <c r="E88" s="10"/>
      <c r="F88" s="11"/>
      <c r="G88" s="12"/>
      <c r="H88" s="13"/>
      <c r="I88" s="8"/>
      <c r="J88" s="7"/>
      <c r="K88" s="7"/>
    </row>
    <row r="89" spans="1:11" ht="18.75" x14ac:dyDescent="0.3">
      <c r="A89" s="1"/>
      <c r="B89" s="1"/>
      <c r="C89" s="1"/>
      <c r="D89" s="10"/>
      <c r="E89" s="10"/>
      <c r="F89" s="14"/>
      <c r="G89" s="12"/>
      <c r="H89" s="13"/>
      <c r="I89" s="8"/>
      <c r="J89" s="7"/>
      <c r="K89" s="7"/>
    </row>
    <row r="90" spans="1:11" ht="20.25" x14ac:dyDescent="0.3">
      <c r="A90" s="1"/>
      <c r="B90" s="1"/>
      <c r="C90" s="1"/>
      <c r="D90" s="6"/>
      <c r="E90" s="6"/>
      <c r="F90" s="3"/>
      <c r="G90" s="3"/>
      <c r="H90" s="4"/>
      <c r="I90" s="5"/>
      <c r="J90" s="1"/>
      <c r="K90" s="1"/>
    </row>
    <row r="92" spans="1:11" hidden="1" x14ac:dyDescent="0.25"/>
    <row r="93" spans="1:11" hidden="1" x14ac:dyDescent="0.25">
      <c r="B93" t="s">
        <v>36</v>
      </c>
    </row>
    <row r="94" spans="1:11" x14ac:dyDescent="0.25">
      <c r="B94" t="s">
        <v>36</v>
      </c>
      <c r="G94" t="s">
        <v>36</v>
      </c>
    </row>
    <row r="96" spans="1:11" x14ac:dyDescent="0.25">
      <c r="B96" t="s">
        <v>36</v>
      </c>
    </row>
  </sheetData>
  <mergeCells count="14">
    <mergeCell ref="A72:K72"/>
    <mergeCell ref="B87:K87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8:XFD1048576 A87:B87 L87:XFD87 A44:D44 F44:XFD44 A1:XFD8 A45:XFD45 A9:H19 A20:XFD20 A48:XFD50 A46:A47 C46:XFD47 A51 C51:XFD51 A52:XFD86 J9:XFD19 A23:XFD43 A21:H22 J21:XFD22">
    <cfRule type="containsErrors" dxfId="5" priority="9">
      <formula>ISERROR(A1)</formula>
    </cfRule>
    <cfRule type="cellIs" dxfId="4" priority="10" operator="equal">
      <formula>0</formula>
    </cfRule>
  </conditionalFormatting>
  <conditionalFormatting sqref="I9:I19">
    <cfRule type="containsErrors" dxfId="3" priority="3">
      <formula>ISERROR(I9)</formula>
    </cfRule>
    <cfRule type="cellIs" dxfId="2" priority="4" operator="equal">
      <formula>0</formula>
    </cfRule>
  </conditionalFormatting>
  <conditionalFormatting sqref="I21:I22">
    <cfRule type="containsErrors" dxfId="1" priority="1">
      <formula>ISERROR(I21)</formula>
    </cfRule>
    <cfRule type="cellIs" dxfId="0" priority="2" operator="equal">
      <formula>0</formula>
    </cfRule>
  </conditionalFormatting>
  <pageMargins left="0.70866141732283472" right="0.11811023622047245" top="0.74803149606299213" bottom="0" header="0.31496062992125984" footer="0.31496062992125984"/>
  <pageSetup paperSize="9" scale="54" orientation="landscape" horizontalDpi="4294967295" verticalDpi="4294967295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серпень-22</vt:lpstr>
      <vt:lpstr>'серпень-22'!Область_печати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2022-09-09T08:03:28Z</cp:lastPrinted>
  <dcterms:created xsi:type="dcterms:W3CDTF">2015-02-12T09:02:27Z</dcterms:created>
  <dcterms:modified xsi:type="dcterms:W3CDTF">2022-09-12T08:49:39Z</dcterms:modified>
</cp:coreProperties>
</file>