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zei Liuda\Desktop\"/>
    </mc:Choice>
  </mc:AlternateContent>
  <bookViews>
    <workbookView xWindow="0" yWindow="0" windowWidth="2115" windowHeight="0" tabRatio="365"/>
  </bookViews>
  <sheets>
    <sheet name="грудень-22" sheetId="50" r:id="rId1"/>
  </sheets>
  <definedNames>
    <definedName name="_xlnm.Print_Area" localSheetId="0">'грудень-22'!$A$1:$K$91</definedName>
  </definedNames>
  <calcPr calcId="162913"/>
</workbook>
</file>

<file path=xl/calcChain.xml><?xml version="1.0" encoding="utf-8"?>
<calcChain xmlns="http://schemas.openxmlformats.org/spreadsheetml/2006/main">
  <c r="J88" i="50" l="1"/>
  <c r="F81" i="50" l="1"/>
  <c r="K26" i="50" l="1"/>
  <c r="E35" i="50" l="1"/>
  <c r="I81" i="50" l="1"/>
  <c r="C89" i="50" l="1"/>
  <c r="K87" i="50"/>
  <c r="J87" i="50"/>
  <c r="H87" i="50"/>
  <c r="G87" i="50"/>
  <c r="J86" i="50"/>
  <c r="K85" i="50"/>
  <c r="J85" i="50"/>
  <c r="H85" i="50"/>
  <c r="G85" i="50"/>
  <c r="J84" i="50"/>
  <c r="G84" i="50"/>
  <c r="K83" i="50"/>
  <c r="J83" i="50"/>
  <c r="G83" i="50"/>
  <c r="K82" i="50"/>
  <c r="J82" i="50"/>
  <c r="G82" i="50"/>
  <c r="I89" i="50"/>
  <c r="E81" i="50"/>
  <c r="E89" i="50" s="1"/>
  <c r="D81" i="50"/>
  <c r="D89" i="50" s="1"/>
  <c r="C81" i="50"/>
  <c r="J80" i="50"/>
  <c r="H80" i="50"/>
  <c r="G80" i="50"/>
  <c r="K79" i="50"/>
  <c r="J79" i="50"/>
  <c r="H79" i="50"/>
  <c r="G79" i="50"/>
  <c r="K78" i="50"/>
  <c r="J78" i="50"/>
  <c r="H78" i="50"/>
  <c r="G78" i="50"/>
  <c r="K77" i="50"/>
  <c r="J77" i="50"/>
  <c r="H77" i="50"/>
  <c r="G77" i="50"/>
  <c r="K76" i="50"/>
  <c r="J76" i="50"/>
  <c r="H76" i="50"/>
  <c r="G76" i="50"/>
  <c r="K73" i="50"/>
  <c r="J73" i="50"/>
  <c r="H73" i="50"/>
  <c r="G73" i="50"/>
  <c r="K72" i="50"/>
  <c r="J72" i="50"/>
  <c r="K71" i="50"/>
  <c r="J71" i="50"/>
  <c r="K70" i="50"/>
  <c r="J70" i="50"/>
  <c r="K69" i="50"/>
  <c r="J69" i="50"/>
  <c r="H69" i="50"/>
  <c r="G69" i="50"/>
  <c r="J68" i="50"/>
  <c r="K67" i="50"/>
  <c r="J67" i="50"/>
  <c r="K66" i="50"/>
  <c r="J66" i="50"/>
  <c r="J65" i="50"/>
  <c r="H65" i="50"/>
  <c r="G65" i="50"/>
  <c r="K64" i="50"/>
  <c r="J64" i="50"/>
  <c r="H64" i="50"/>
  <c r="G64" i="50"/>
  <c r="K63" i="50"/>
  <c r="J63" i="50"/>
  <c r="H63" i="50"/>
  <c r="G63" i="50"/>
  <c r="K62" i="50"/>
  <c r="J62" i="50"/>
  <c r="H62" i="50"/>
  <c r="G62" i="50"/>
  <c r="K61" i="50"/>
  <c r="J61" i="50"/>
  <c r="H61" i="50"/>
  <c r="G61" i="50"/>
  <c r="K60" i="50"/>
  <c r="J60" i="50"/>
  <c r="H60" i="50"/>
  <c r="G60" i="50"/>
  <c r="K59" i="50"/>
  <c r="J59" i="50"/>
  <c r="H59" i="50"/>
  <c r="G59" i="50"/>
  <c r="J58" i="50"/>
  <c r="H58" i="50"/>
  <c r="G58" i="50"/>
  <c r="J57" i="50"/>
  <c r="K56" i="50"/>
  <c r="J56" i="50"/>
  <c r="H56" i="50"/>
  <c r="G56" i="50"/>
  <c r="K55" i="50"/>
  <c r="J55" i="50"/>
  <c r="H55" i="50"/>
  <c r="G55" i="50"/>
  <c r="K54" i="50"/>
  <c r="J54" i="50"/>
  <c r="I53" i="50"/>
  <c r="F53" i="50"/>
  <c r="E53" i="50"/>
  <c r="D53" i="50"/>
  <c r="C53" i="50"/>
  <c r="K52" i="50"/>
  <c r="J52" i="50"/>
  <c r="H52" i="50"/>
  <c r="G52" i="50"/>
  <c r="I51" i="50"/>
  <c r="K51" i="50" s="1"/>
  <c r="H51" i="50"/>
  <c r="E51" i="50"/>
  <c r="G51" i="50" s="1"/>
  <c r="D51" i="50"/>
  <c r="C51" i="50"/>
  <c r="J50" i="50"/>
  <c r="H50" i="50"/>
  <c r="K49" i="50"/>
  <c r="J49" i="50"/>
  <c r="H49" i="50"/>
  <c r="G49" i="50"/>
  <c r="J48" i="50"/>
  <c r="K47" i="50"/>
  <c r="J47" i="50"/>
  <c r="H47" i="50"/>
  <c r="G47" i="50"/>
  <c r="K46" i="50"/>
  <c r="J46" i="50"/>
  <c r="H46" i="50"/>
  <c r="G46" i="50"/>
  <c r="K45" i="50"/>
  <c r="J45" i="50"/>
  <c r="H45" i="50"/>
  <c r="G45" i="50"/>
  <c r="K44" i="50"/>
  <c r="J44" i="50"/>
  <c r="H44" i="50"/>
  <c r="G44" i="50"/>
  <c r="K43" i="50"/>
  <c r="J43" i="50"/>
  <c r="H43" i="50"/>
  <c r="G43" i="50"/>
  <c r="J42" i="50"/>
  <c r="J41" i="50"/>
  <c r="I40" i="50"/>
  <c r="F40" i="50"/>
  <c r="E40" i="50"/>
  <c r="D40" i="50"/>
  <c r="D39" i="50" s="1"/>
  <c r="C40" i="50"/>
  <c r="C39" i="50" s="1"/>
  <c r="K37" i="50"/>
  <c r="J37" i="50"/>
  <c r="H37" i="50"/>
  <c r="G37" i="50"/>
  <c r="J36" i="50"/>
  <c r="G36" i="50"/>
  <c r="I35" i="50"/>
  <c r="H35" i="50"/>
  <c r="F35" i="50"/>
  <c r="G35" i="50" s="1"/>
  <c r="K34" i="50"/>
  <c r="J34" i="50"/>
  <c r="H34" i="50"/>
  <c r="G34" i="50"/>
  <c r="K33" i="50"/>
  <c r="J33" i="50"/>
  <c r="H33" i="50"/>
  <c r="G33" i="50"/>
  <c r="K32" i="50"/>
  <c r="J32" i="50"/>
  <c r="H32" i="50"/>
  <c r="G32" i="50"/>
  <c r="K31" i="50"/>
  <c r="J31" i="50"/>
  <c r="H31" i="50"/>
  <c r="G31" i="50"/>
  <c r="K30" i="50"/>
  <c r="J30" i="50"/>
  <c r="H30" i="50"/>
  <c r="G30" i="50"/>
  <c r="K29" i="50"/>
  <c r="J29" i="50"/>
  <c r="H29" i="50"/>
  <c r="G29" i="50"/>
  <c r="K28" i="50"/>
  <c r="J28" i="50"/>
  <c r="H28" i="50"/>
  <c r="G28" i="50"/>
  <c r="K27" i="50"/>
  <c r="J27" i="50"/>
  <c r="H27" i="50"/>
  <c r="G27" i="50"/>
  <c r="J26" i="50"/>
  <c r="H26" i="50"/>
  <c r="G26" i="50"/>
  <c r="K25" i="50"/>
  <c r="J25" i="50"/>
  <c r="H25" i="50"/>
  <c r="G25" i="50"/>
  <c r="K24" i="50"/>
  <c r="J24" i="50"/>
  <c r="H24" i="50"/>
  <c r="G24" i="50"/>
  <c r="J23" i="50"/>
  <c r="G23" i="50"/>
  <c r="K22" i="50"/>
  <c r="J22" i="50"/>
  <c r="H22" i="50"/>
  <c r="G22" i="50"/>
  <c r="K21" i="50"/>
  <c r="J21" i="50"/>
  <c r="H21" i="50"/>
  <c r="G21" i="50"/>
  <c r="I20" i="50"/>
  <c r="F20" i="50"/>
  <c r="E20" i="50"/>
  <c r="D20" i="50"/>
  <c r="C20" i="50"/>
  <c r="K19" i="50"/>
  <c r="J19" i="50"/>
  <c r="H19" i="50"/>
  <c r="G19" i="50"/>
  <c r="K18" i="50"/>
  <c r="J18" i="50"/>
  <c r="H18" i="50"/>
  <c r="G18" i="50"/>
  <c r="K17" i="50"/>
  <c r="J17" i="50"/>
  <c r="H17" i="50"/>
  <c r="G17" i="50"/>
  <c r="K16" i="50"/>
  <c r="J16" i="50"/>
  <c r="H16" i="50"/>
  <c r="G16" i="50"/>
  <c r="K15" i="50"/>
  <c r="J15" i="50"/>
  <c r="H15" i="50"/>
  <c r="G15" i="50"/>
  <c r="I14" i="50"/>
  <c r="I13" i="50" s="1"/>
  <c r="F14" i="50"/>
  <c r="E14" i="50"/>
  <c r="E13" i="50" s="1"/>
  <c r="D14" i="50"/>
  <c r="C14" i="50"/>
  <c r="D13" i="50"/>
  <c r="C13" i="50"/>
  <c r="K12" i="50"/>
  <c r="J12" i="50"/>
  <c r="H12" i="50"/>
  <c r="G12" i="50"/>
  <c r="K11" i="50"/>
  <c r="J11" i="50"/>
  <c r="H11" i="50"/>
  <c r="G11" i="50"/>
  <c r="K10" i="50"/>
  <c r="J10" i="50"/>
  <c r="H10" i="50"/>
  <c r="G10" i="50"/>
  <c r="K9" i="50"/>
  <c r="J9" i="50"/>
  <c r="H9" i="50"/>
  <c r="G9" i="50"/>
  <c r="D8" i="50"/>
  <c r="D38" i="50" s="1"/>
  <c r="C8" i="50"/>
  <c r="C38" i="50" s="1"/>
  <c r="H14" i="50" l="1"/>
  <c r="F13" i="50"/>
  <c r="F8" i="50" s="1"/>
  <c r="F38" i="50" s="1"/>
  <c r="K81" i="50"/>
  <c r="K53" i="50"/>
  <c r="I39" i="50"/>
  <c r="J51" i="50"/>
  <c r="K40" i="50"/>
  <c r="D74" i="50"/>
  <c r="D90" i="50" s="1"/>
  <c r="K20" i="50"/>
  <c r="G40" i="50"/>
  <c r="J20" i="50"/>
  <c r="G14" i="50"/>
  <c r="G13" i="50" s="1"/>
  <c r="G8" i="50" s="1"/>
  <c r="G81" i="50"/>
  <c r="G89" i="50"/>
  <c r="E39" i="50"/>
  <c r="G53" i="50"/>
  <c r="H40" i="50"/>
  <c r="G20" i="50"/>
  <c r="E8" i="50"/>
  <c r="E38" i="50" s="1"/>
  <c r="I8" i="50"/>
  <c r="I38" i="50" s="1"/>
  <c r="C74" i="50"/>
  <c r="C90" i="50" s="1"/>
  <c r="K14" i="50"/>
  <c r="J35" i="50"/>
  <c r="K35" i="50"/>
  <c r="J40" i="50"/>
  <c r="H53" i="50"/>
  <c r="H81" i="50"/>
  <c r="F89" i="50"/>
  <c r="H20" i="50"/>
  <c r="J53" i="50"/>
  <c r="J14" i="50"/>
  <c r="F39" i="50"/>
  <c r="J81" i="50"/>
  <c r="J89" i="50" s="1"/>
  <c r="K13" i="50" l="1"/>
  <c r="J13" i="50"/>
  <c r="J8" i="50" s="1"/>
  <c r="H13" i="50"/>
  <c r="I74" i="50"/>
  <c r="I90" i="50" s="1"/>
  <c r="J39" i="50"/>
  <c r="E74" i="50"/>
  <c r="E90" i="50" s="1"/>
  <c r="K8" i="50"/>
  <c r="H89" i="50"/>
  <c r="K89" i="50"/>
  <c r="H39" i="50"/>
  <c r="G39" i="50"/>
  <c r="K39" i="50"/>
  <c r="H8" i="50"/>
  <c r="H38" i="50"/>
  <c r="F74" i="50"/>
  <c r="G38" i="50"/>
  <c r="K38" i="50"/>
  <c r="J38" i="50"/>
  <c r="J74" i="50" l="1"/>
  <c r="J90" i="50" s="1"/>
  <c r="G74" i="50"/>
  <c r="G90" i="50" s="1"/>
  <c r="H74" i="50"/>
  <c r="F90" i="50"/>
  <c r="K74" i="50"/>
  <c r="H90" i="50" l="1"/>
  <c r="K90" i="50"/>
</calcChain>
</file>

<file path=xl/sharedStrings.xml><?xml version="1.0" encoding="utf-8"?>
<sst xmlns="http://schemas.openxmlformats.org/spreadsheetml/2006/main" count="105" uniqueCount="95">
  <si>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</si>
  <si>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</si>
  <si>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</si>
  <si>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</si>
  <si>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</si>
  <si>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</si>
  <si>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</si>
  <si>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</si>
  <si>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</si>
  <si>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</si>
  <si>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</si>
  <si>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</si>
  <si>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</si>
  <si>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</si>
  <si>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</si>
  <si>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</si>
  <si>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</si>
  <si>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</si>
  <si>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</si>
  <si>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</si>
  <si>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</si>
  <si>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</si>
  <si>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</si>
  <si>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</si>
  <si>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</si>
  <si>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</si>
  <si>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</si>
  <si>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</si>
  <si>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</si>
  <si>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</si>
  <si>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</si>
  <si>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</si>
  <si>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</si>
  <si>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</si>
  <si>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</si>
  <si>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</si>
  <si>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</si>
  <si>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</si>
  <si>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</si>
  <si>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</si>
  <si>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</si>
  <si>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</si>
  <si>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</si>
  <si>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</si>
  <si>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</si>
  <si>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</si>
  <si>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</si>
  <si>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</si>
  <si>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</si>
  <si>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</si>
  <si>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</si>
  <si>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</si>
  <si>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</si>
  <si>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</si>
  <si>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</si>
  <si>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</si>
  <si>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</si>
  <si>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</si>
  <si>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</si>
  <si>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</si>
  <si>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</si>
  <si>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</si>
  <si>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</si>
  <si>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</si>
  <si>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</si>
  <si>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</si>
  <si>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</si>
  <si>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</si>
  <si>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</si>
  <si>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</si>
  <si>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</si>
  <si>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</si>
  <si>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</si>
  <si>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</si>
  <si>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 xml:space="preserve">Рентна плата та плата за використання інших природних ресурсів </t>
  </si>
  <si>
    <t>Начальник відділу доходів бюджету та фінансів підприємств комунальної власності                                                                         Олена ХАНДУЧКА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</si>
  <si>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</si>
  <si>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розвиток мережі центрів надання адміністративних послуг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</si>
  <si>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</si>
  <si>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</si>
  <si>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пунктів 11 - 14 частини другої статті 7 або учасниками бойових дій відповідно до пунктів 19 - 20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</si>
  <si>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                                          Аналіз</t>
  </si>
  <si>
    <t xml:space="preserve">                              виконання  розпису доходів  бюджету Вараської міської  територіальної громади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</si>
  <si>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</si>
  <si>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 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</si>
  <si>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</si>
  <si>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Бюджет                         на 2022 р.</t>
  </si>
  <si>
    <t>Відхилення фактичних надходжень на звітну дату 2022 року до фактичних надходжень     у 2021 році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</si>
  <si>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 заходів щодо соціально-економічного розвитку окремих територій</t>
  </si>
  <si>
    <t>Бюджет                                 на 2022р.                   зі змінами</t>
  </si>
  <si>
    <t xml:space="preserve"> Фактичні надходження до бюджету станом  на 01.01.2022 р.</t>
  </si>
  <si>
    <t>Субвенція з державного бюджету місцевим бюджетам на розвиток комунальної інфраструктури, у томц числі на придбання комунальної техніки</t>
  </si>
  <si>
    <t>Інші субвенції з місцевого бюджету</t>
  </si>
  <si>
    <t xml:space="preserve"> Фактичні надходження до бюджету станом  на 01.01.2023 р.</t>
  </si>
  <si>
    <r>
      <t xml:space="preserve">                                                                                                                                                        01 січня  2023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</si>
</sst>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5.5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3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17" xfId="1" applyFont="1" applyBorder="1"/>
    <xf numFmtId="0" fontId="11" fillId="4" borderId="20" xfId="1" applyFont="1" applyFill="1" applyBorder="1" applyAlignment="1">
      <alignment horizontal="left"/>
    </xf>
    <xf numFmtId="49" fontId="2" fillId="0" borderId="12" xfId="1" applyNumberFormat="1" applyFont="1" applyBorder="1" applyAlignment="1">
      <alignment horizontal="centerContinuous" vertical="center"/>
    </xf>
    <xf numFmtId="0" fontId="2" fillId="0" borderId="16" xfId="1" applyFont="1" applyBorder="1" applyAlignment="1">
      <alignment horizontal="centerContinuous" vertical="center"/>
    </xf>
    <xf numFmtId="0" fontId="18" fillId="4" borderId="8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8" fillId="4" borderId="1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8" fillId="5" borderId="1" xfId="1" applyFont="1" applyFill="1" applyBorder="1" applyAlignment="1">
      <alignment horizontal="center"/>
    </xf>
    <xf numFmtId="0" fontId="19" fillId="4" borderId="19" xfId="1" applyFont="1" applyFill="1" applyBorder="1"/>
    <xf numFmtId="0" fontId="23" fillId="2" borderId="2" xfId="1" applyFont="1" applyFill="1" applyBorder="1" applyAlignment="1">
      <alignment horizontal="center"/>
    </xf>
    <xf numFmtId="0" fontId="23" fillId="2" borderId="24" xfId="1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3" fillId="2" borderId="3" xfId="1" applyFont="1" applyFill="1" applyBorder="1" applyAlignment="1">
      <alignment horizontal="center"/>
    </xf>
    <xf numFmtId="0" fontId="23" fillId="2" borderId="14" xfId="1" applyFont="1" applyFill="1" applyBorder="1" applyAlignment="1">
      <alignment horizontal="centerContinuous"/>
    </xf>
    <xf numFmtId="0" fontId="23" fillId="2" borderId="15" xfId="1" applyFont="1" applyFill="1" applyBorder="1" applyAlignment="1">
      <alignment horizontal="centerContinuous"/>
    </xf>
    <xf numFmtId="0" fontId="23" fillId="2" borderId="0" xfId="1" applyFont="1" applyFill="1" applyBorder="1" applyAlignment="1">
      <alignment horizontal="centerContinuous"/>
    </xf>
    <xf numFmtId="0" fontId="23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26" fillId="4" borderId="9" xfId="1" applyFont="1" applyFill="1" applyBorder="1" applyAlignment="1">
      <alignment horizontal="left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16" fillId="0" borderId="6" xfId="1" applyFont="1" applyFill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166" fontId="27" fillId="4" borderId="9" xfId="1" applyNumberFormat="1" applyFont="1" applyFill="1" applyBorder="1" applyAlignment="1">
      <alignment wrapText="1"/>
    </xf>
    <xf numFmtId="166" fontId="27" fillId="4" borderId="9" xfId="1" applyNumberFormat="1" applyFont="1" applyFill="1" applyBorder="1" applyAlignment="1">
      <alignment horizontal="right" wrapText="1"/>
    </xf>
    <xf numFmtId="165" fontId="28" fillId="4" borderId="6" xfId="1" applyNumberFormat="1" applyFont="1" applyFill="1" applyBorder="1"/>
    <xf numFmtId="165" fontId="28" fillId="4" borderId="11" xfId="1" applyNumberFormat="1" applyFont="1" applyFill="1" applyBorder="1"/>
    <xf numFmtId="166" fontId="29" fillId="0" borderId="6" xfId="1" applyNumberFormat="1" applyFont="1" applyBorder="1" applyAlignment="1" applyProtection="1">
      <protection locked="0"/>
    </xf>
    <xf numFmtId="166" fontId="30" fillId="3" borderId="6" xfId="1" applyNumberFormat="1" applyFont="1" applyFill="1" applyBorder="1" applyAlignment="1">
      <alignment horizontal="right"/>
    </xf>
    <xf numFmtId="165" fontId="30" fillId="3" borderId="6" xfId="1" applyNumberFormat="1" applyFont="1" applyFill="1" applyBorder="1"/>
    <xf numFmtId="166" fontId="30" fillId="0" borderId="6" xfId="1" applyNumberFormat="1" applyFont="1" applyBorder="1"/>
    <xf numFmtId="165" fontId="30" fillId="3" borderId="7" xfId="1" applyNumberFormat="1" applyFont="1" applyFill="1" applyBorder="1"/>
    <xf numFmtId="164" fontId="29" fillId="0" borderId="6" xfId="1" applyNumberFormat="1" applyFont="1" applyFill="1" applyBorder="1" applyAlignment="1" applyProtection="1">
      <alignment wrapText="1"/>
      <protection locked="0"/>
    </xf>
    <xf numFmtId="166" fontId="30" fillId="0" borderId="6" xfId="1" applyNumberFormat="1" applyFont="1" applyBorder="1" applyAlignment="1" applyProtection="1">
      <alignment horizontal="right"/>
      <protection locked="0"/>
    </xf>
    <xf numFmtId="166" fontId="28" fillId="0" borderId="6" xfId="1" applyNumberFormat="1" applyFont="1" applyFill="1" applyBorder="1" applyAlignment="1" applyProtection="1">
      <protection locked="0"/>
    </xf>
    <xf numFmtId="166" fontId="28" fillId="0" borderId="6" xfId="1" applyNumberFormat="1" applyFont="1" applyFill="1" applyBorder="1" applyProtection="1">
      <protection locked="0"/>
    </xf>
    <xf numFmtId="166" fontId="28" fillId="4" borderId="6" xfId="1" applyNumberFormat="1" applyFont="1" applyFill="1" applyBorder="1" applyProtection="1">
      <protection locked="0"/>
    </xf>
    <xf numFmtId="166" fontId="28" fillId="3" borderId="6" xfId="1" applyNumberFormat="1" applyFont="1" applyFill="1" applyBorder="1" applyAlignment="1">
      <alignment horizontal="right"/>
    </xf>
    <xf numFmtId="166" fontId="28" fillId="0" borderId="6" xfId="1" applyNumberFormat="1" applyFont="1" applyBorder="1"/>
    <xf numFmtId="165" fontId="28" fillId="3" borderId="7" xfId="1" applyNumberFormat="1" applyFont="1" applyFill="1" applyBorder="1"/>
    <xf numFmtId="165" fontId="28" fillId="4" borderId="7" xfId="1" applyNumberFormat="1" applyFont="1" applyFill="1" applyBorder="1"/>
    <xf numFmtId="164" fontId="29" fillId="0" borderId="6" xfId="1" applyNumberFormat="1" applyFont="1" applyFill="1" applyBorder="1" applyAlignment="1" applyProtection="1">
      <alignment horizontal="right" wrapText="1"/>
      <protection locked="0"/>
    </xf>
    <xf numFmtId="165" fontId="30" fillId="0" borderId="7" xfId="1" applyNumberFormat="1" applyFont="1" applyBorder="1"/>
    <xf numFmtId="164" fontId="29" fillId="0" borderId="6" xfId="0" applyNumberFormat="1" applyFont="1" applyBorder="1" applyAlignment="1">
      <alignment horizontal="right" wrapText="1"/>
    </xf>
    <xf numFmtId="164" fontId="29" fillId="0" borderId="6" xfId="1" applyNumberFormat="1" applyFont="1" applyBorder="1" applyAlignment="1" applyProtection="1">
      <alignment horizontal="right" wrapText="1"/>
      <protection locked="0"/>
    </xf>
    <xf numFmtId="164" fontId="29" fillId="3" borderId="6" xfId="0" applyNumberFormat="1" applyFont="1" applyFill="1" applyBorder="1" applyAlignment="1" applyProtection="1">
      <alignment horizontal="right" wrapText="1"/>
    </xf>
    <xf numFmtId="164" fontId="31" fillId="0" borderId="6" xfId="1" applyNumberFormat="1" applyFont="1" applyBorder="1" applyAlignment="1" applyProtection="1">
      <alignment horizontal="right" wrapText="1"/>
      <protection locked="0"/>
    </xf>
    <xf numFmtId="164" fontId="32" fillId="0" borderId="6" xfId="0" applyNumberFormat="1" applyFont="1" applyBorder="1" applyAlignment="1" applyProtection="1">
      <alignment horizontal="right" wrapText="1"/>
      <protection locked="0"/>
    </xf>
    <xf numFmtId="164" fontId="29" fillId="0" borderId="6" xfId="1" applyNumberFormat="1" applyFont="1" applyBorder="1" applyAlignment="1" applyProtection="1">
      <alignment horizontal="right"/>
      <protection locked="0"/>
    </xf>
    <xf numFmtId="164" fontId="29" fillId="0" borderId="6" xfId="1" applyNumberFormat="1" applyFont="1" applyBorder="1" applyAlignment="1">
      <alignment horizontal="right"/>
    </xf>
    <xf numFmtId="0" fontId="29" fillId="0" borderId="6" xfId="1" applyFont="1" applyBorder="1" applyAlignment="1">
      <alignment wrapText="1"/>
    </xf>
    <xf numFmtId="166" fontId="28" fillId="0" borderId="6" xfId="1" applyNumberFormat="1" applyFont="1" applyBorder="1" applyAlignment="1" applyProtection="1">
      <alignment horizontal="right"/>
      <protection locked="0"/>
    </xf>
    <xf numFmtId="165" fontId="28" fillId="3" borderId="6" xfId="1" applyNumberFormat="1" applyFont="1" applyFill="1" applyBorder="1"/>
    <xf numFmtId="166" fontId="28" fillId="4" borderId="6" xfId="1" applyNumberFormat="1" applyFont="1" applyFill="1" applyBorder="1" applyAlignment="1" applyProtection="1">
      <alignment horizontal="right"/>
      <protection locked="0"/>
    </xf>
    <xf numFmtId="0" fontId="29" fillId="0" borderId="6" xfId="1" applyFont="1" applyBorder="1" applyAlignment="1">
      <alignment horizontal="right" wrapText="1"/>
    </xf>
    <xf numFmtId="165" fontId="34" fillId="3" borderId="7" xfId="1" applyNumberFormat="1" applyFont="1" applyFill="1" applyBorder="1" applyAlignment="1"/>
    <xf numFmtId="165" fontId="27" fillId="3" borderId="7" xfId="1" applyNumberFormat="1" applyFont="1" applyFill="1" applyBorder="1" applyAlignment="1"/>
    <xf numFmtId="166" fontId="29" fillId="0" borderId="6" xfId="0" applyNumberFormat="1" applyFont="1" applyBorder="1" applyAlignment="1">
      <alignment horizontal="right" wrapText="1"/>
    </xf>
    <xf numFmtId="166" fontId="29" fillId="0" borderId="6" xfId="1" applyNumberFormat="1" applyFont="1" applyBorder="1" applyAlignment="1">
      <alignment horizontal="right" wrapText="1"/>
    </xf>
    <xf numFmtId="166" fontId="29" fillId="0" borderId="6" xfId="1" applyNumberFormat="1" applyFont="1" applyBorder="1" applyAlignment="1" applyProtection="1">
      <alignment horizontal="right" wrapText="1"/>
      <protection locked="0"/>
    </xf>
    <xf numFmtId="166" fontId="36" fillId="0" borderId="6" xfId="0" applyNumberFormat="1" applyFont="1" applyBorder="1" applyAlignment="1">
      <alignment horizontal="right"/>
    </xf>
    <xf numFmtId="166" fontId="28" fillId="5" borderId="6" xfId="1" applyNumberFormat="1" applyFont="1" applyFill="1" applyBorder="1" applyProtection="1">
      <protection locked="0"/>
    </xf>
    <xf numFmtId="166" fontId="30" fillId="5" borderId="6" xfId="1" applyNumberFormat="1" applyFont="1" applyFill="1" applyBorder="1" applyProtection="1">
      <protection locked="0"/>
    </xf>
    <xf numFmtId="0" fontId="29" fillId="0" borderId="6" xfId="1" applyFont="1" applyFill="1" applyBorder="1" applyAlignment="1">
      <alignment wrapText="1"/>
    </xf>
    <xf numFmtId="164" fontId="29" fillId="0" borderId="6" xfId="1" applyNumberFormat="1" applyFont="1" applyFill="1" applyBorder="1" applyAlignment="1"/>
    <xf numFmtId="166" fontId="28" fillId="4" borderId="20" xfId="1" applyNumberFormat="1" applyFont="1" applyFill="1" applyBorder="1" applyAlignment="1">
      <alignment horizontal="right"/>
    </xf>
    <xf numFmtId="165" fontId="28" fillId="4" borderId="21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28" fillId="4" borderId="20" xfId="1" applyNumberFormat="1" applyFont="1" applyFill="1" applyBorder="1"/>
    <xf numFmtId="0" fontId="4" fillId="0" borderId="6" xfId="0" applyFont="1" applyBorder="1" applyAlignment="1">
      <alignment horizontal="left" wrapText="1"/>
    </xf>
    <xf numFmtId="164" fontId="31" fillId="5" borderId="6" xfId="1" applyNumberFormat="1" applyFont="1" applyFill="1" applyBorder="1" applyAlignment="1">
      <alignment horizontal="right" wrapText="1"/>
    </xf>
    <xf numFmtId="0" fontId="4" fillId="0" borderId="6" xfId="0" applyFont="1" applyBorder="1" applyAlignment="1">
      <alignment wrapText="1"/>
    </xf>
    <xf numFmtId="166" fontId="41" fillId="0" borderId="6" xfId="1" applyNumberFormat="1" applyFont="1" applyBorder="1" applyAlignment="1">
      <alignment horizontal="right" wrapText="1"/>
    </xf>
    <xf numFmtId="0" fontId="42" fillId="0" borderId="6" xfId="1" applyFont="1" applyBorder="1" applyAlignment="1">
      <alignment horizontal="left" wrapText="1"/>
    </xf>
    <xf numFmtId="0" fontId="4" fillId="0" borderId="6" xfId="0" applyFont="1" applyBorder="1" applyAlignment="1">
      <alignment horizontal="left" vertical="top" wrapText="1"/>
    </xf>
    <xf numFmtId="11" fontId="4" fillId="0" borderId="6" xfId="1" applyNumberFormat="1" applyFont="1" applyBorder="1" applyAlignment="1" applyProtection="1">
      <alignment horizontal="left" vertical="top" wrapText="1"/>
      <protection locked="0"/>
    </xf>
    <xf numFmtId="0" fontId="4" fillId="0" borderId="6" xfId="1" applyFont="1" applyBorder="1" applyAlignment="1">
      <alignment horizontal="left" vertical="top" wrapText="1"/>
    </xf>
    <xf numFmtId="166" fontId="30" fillId="5" borderId="6" xfId="1" applyNumberFormat="1" applyFont="1" applyFill="1" applyBorder="1" applyAlignment="1">
      <alignment horizontal="right"/>
    </xf>
    <xf numFmtId="165" fontId="28" fillId="5" borderId="6" xfId="1" applyNumberFormat="1" applyFont="1" applyFill="1" applyBorder="1"/>
    <xf numFmtId="9" fontId="30" fillId="3" borderId="6" xfId="2" applyFont="1" applyFill="1" applyBorder="1"/>
    <xf numFmtId="0" fontId="23" fillId="6" borderId="4" xfId="1" applyFont="1" applyFill="1" applyBorder="1" applyAlignment="1">
      <alignment horizontal="centerContinuous"/>
    </xf>
    <xf numFmtId="166" fontId="27" fillId="6" borderId="9" xfId="1" applyNumberFormat="1" applyFont="1" applyFill="1" applyBorder="1" applyAlignment="1">
      <alignment horizontal="right" wrapText="1"/>
    </xf>
    <xf numFmtId="166" fontId="30" fillId="6" borderId="6" xfId="1" applyNumberFormat="1" applyFont="1" applyFill="1" applyBorder="1" applyAlignment="1" applyProtection="1">
      <alignment horizontal="right"/>
      <protection locked="0"/>
    </xf>
    <xf numFmtId="166" fontId="30" fillId="6" borderId="6" xfId="1" applyNumberFormat="1" applyFont="1" applyFill="1" applyBorder="1" applyProtection="1">
      <protection locked="0"/>
    </xf>
    <xf numFmtId="166" fontId="28" fillId="6" borderId="6" xfId="1" applyNumberFormat="1" applyFont="1" applyFill="1" applyBorder="1" applyProtection="1">
      <protection locked="0"/>
    </xf>
    <xf numFmtId="166" fontId="28" fillId="6" borderId="6" xfId="1" applyNumberFormat="1" applyFont="1" applyFill="1" applyBorder="1" applyAlignment="1" applyProtection="1">
      <alignment horizontal="right"/>
      <protection locked="0"/>
    </xf>
    <xf numFmtId="166" fontId="30" fillId="6" borderId="6" xfId="1" applyNumberFormat="1" applyFont="1" applyFill="1" applyBorder="1" applyAlignment="1" applyProtection="1">
      <protection locked="0"/>
    </xf>
    <xf numFmtId="166" fontId="41" fillId="6" borderId="6" xfId="1" applyNumberFormat="1" applyFont="1" applyFill="1" applyBorder="1" applyAlignment="1">
      <alignment horizontal="right" wrapText="1"/>
    </xf>
    <xf numFmtId="166" fontId="36" fillId="6" borderId="6" xfId="0" applyNumberFormat="1" applyFont="1" applyFill="1" applyBorder="1" applyAlignment="1">
      <alignment horizontal="right"/>
    </xf>
    <xf numFmtId="166" fontId="28" fillId="6" borderId="20" xfId="1" applyNumberFormat="1" applyFont="1" applyFill="1" applyBorder="1" applyAlignment="1">
      <alignment horizontal="right"/>
    </xf>
    <xf numFmtId="164" fontId="36" fillId="6" borderId="6" xfId="0" applyNumberFormat="1" applyFont="1" applyFill="1" applyBorder="1" applyAlignment="1">
      <alignment horizontal="right"/>
    </xf>
    <xf numFmtId="166" fontId="29" fillId="6" borderId="6" xfId="1" applyNumberFormat="1" applyFont="1" applyFill="1" applyBorder="1" applyProtection="1">
      <protection locked="0"/>
    </xf>
    <xf numFmtId="49" fontId="44" fillId="0" borderId="12" xfId="1" applyNumberFormat="1" applyFont="1" applyBorder="1" applyAlignment="1">
      <alignment horizontal="centerContinuous" vertical="center"/>
    </xf>
    <xf numFmtId="0" fontId="44" fillId="0" borderId="18" xfId="1" applyFont="1" applyBorder="1" applyAlignment="1">
      <alignment horizontal="centerContinuous" vertical="center"/>
    </xf>
    <xf numFmtId="165" fontId="28" fillId="4" borderId="9" xfId="1" applyNumberFormat="1" applyFont="1" applyFill="1" applyBorder="1"/>
    <xf numFmtId="0" fontId="5" fillId="0" borderId="6" xfId="1" applyFont="1" applyBorder="1" applyAlignment="1">
      <alignment horizontal="left" wrapText="1"/>
    </xf>
    <xf numFmtId="166" fontId="29" fillId="0" borderId="6" xfId="1" applyNumberFormat="1" applyFont="1" applyBorder="1" applyAlignment="1">
      <alignment wrapText="1"/>
    </xf>
    <xf numFmtId="0" fontId="11" fillId="0" borderId="6" xfId="1" applyFont="1" applyBorder="1" applyAlignment="1">
      <alignment horizontal="left" wrapText="1"/>
    </xf>
    <xf numFmtId="49" fontId="5" fillId="0" borderId="6" xfId="1" applyNumberFormat="1" applyFont="1" applyBorder="1" applyAlignment="1">
      <alignment horizontal="left" wrapText="1"/>
    </xf>
    <xf numFmtId="166" fontId="27" fillId="4" borderId="6" xfId="1" applyNumberFormat="1" applyFont="1" applyFill="1" applyBorder="1" applyAlignment="1"/>
    <xf numFmtId="166" fontId="27" fillId="4" borderId="6" xfId="1" applyNumberFormat="1" applyFont="1" applyFill="1" applyBorder="1" applyAlignment="1">
      <alignment horizontal="right"/>
    </xf>
    <xf numFmtId="166" fontId="27" fillId="6" borderId="6" xfId="1" applyNumberFormat="1" applyFont="1" applyFill="1" applyBorder="1" applyAlignment="1">
      <alignment horizontal="right"/>
    </xf>
    <xf numFmtId="11" fontId="4" fillId="0" borderId="6" xfId="1" applyNumberFormat="1" applyFont="1" applyBorder="1" applyAlignment="1">
      <alignment vertical="top" wrapText="1"/>
    </xf>
    <xf numFmtId="164" fontId="29" fillId="0" borderId="6" xfId="1" applyNumberFormat="1" applyFont="1" applyBorder="1" applyAlignment="1">
      <alignment horizontal="right" wrapText="1"/>
    </xf>
    <xf numFmtId="0" fontId="33" fillId="4" borderId="6" xfId="1" applyFont="1" applyFill="1" applyBorder="1" applyAlignment="1">
      <alignment horizontal="left" wrapText="1"/>
    </xf>
    <xf numFmtId="0" fontId="40" fillId="0" borderId="6" xfId="0" applyFont="1" applyBorder="1" applyAlignment="1">
      <alignment wrapText="1"/>
    </xf>
    <xf numFmtId="0" fontId="15" fillId="0" borderId="6" xfId="0" applyFont="1" applyBorder="1" applyAlignment="1">
      <alignment horizontal="left" vertical="top" wrapText="1"/>
    </xf>
    <xf numFmtId="0" fontId="17" fillId="4" borderId="1" xfId="1" applyFont="1" applyFill="1" applyBorder="1" applyAlignment="1">
      <alignment horizontal="center"/>
    </xf>
    <xf numFmtId="166" fontId="35" fillId="0" borderId="6" xfId="0" applyNumberFormat="1" applyFont="1" applyBorder="1" applyAlignment="1">
      <alignment horizontal="right" wrapText="1"/>
    </xf>
    <xf numFmtId="0" fontId="25" fillId="0" borderId="6" xfId="1" applyFont="1" applyFill="1" applyBorder="1" applyAlignment="1">
      <alignment horizontal="left" wrapText="1"/>
    </xf>
    <xf numFmtId="0" fontId="31" fillId="0" borderId="6" xfId="1" applyFont="1" applyFill="1" applyBorder="1" applyAlignment="1">
      <alignment horizontal="right" wrapText="1"/>
    </xf>
    <xf numFmtId="0" fontId="39" fillId="0" borderId="6" xfId="0" applyFont="1" applyBorder="1" applyAlignment="1">
      <alignment vertical="top" wrapText="1"/>
    </xf>
    <xf numFmtId="166" fontId="36" fillId="3" borderId="6" xfId="1" applyNumberFormat="1" applyFont="1" applyFill="1" applyBorder="1" applyAlignment="1">
      <alignment horizontal="right"/>
    </xf>
    <xf numFmtId="0" fontId="4" fillId="3" borderId="6" xfId="0" applyFont="1" applyFill="1" applyBorder="1" applyAlignment="1" applyProtection="1">
      <alignment horizontal="left" wrapText="1"/>
    </xf>
    <xf numFmtId="0" fontId="47" fillId="5" borderId="6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wrapText="1"/>
    </xf>
    <xf numFmtId="0" fontId="4" fillId="0" borderId="6" xfId="1" applyFont="1" applyFill="1" applyBorder="1" applyAlignment="1"/>
    <xf numFmtId="0" fontId="46" fillId="0" borderId="6" xfId="0" applyFont="1" applyBorder="1" applyAlignment="1">
      <alignment wrapText="1"/>
    </xf>
    <xf numFmtId="49" fontId="45" fillId="0" borderId="6" xfId="1" applyNumberFormat="1" applyFont="1" applyBorder="1" applyAlignment="1">
      <alignment horizontal="left" wrapText="1"/>
    </xf>
    <xf numFmtId="164" fontId="29" fillId="0" borderId="6" xfId="1" applyNumberFormat="1" applyFont="1" applyFill="1" applyBorder="1" applyAlignment="1">
      <alignment wrapText="1"/>
    </xf>
    <xf numFmtId="0" fontId="4" fillId="0" borderId="6" xfId="1" applyFont="1" applyFill="1" applyBorder="1" applyAlignment="1" applyProtection="1">
      <alignment horizontal="left" vertical="top" wrapText="1"/>
      <protection locked="0"/>
    </xf>
    <xf numFmtId="49" fontId="4" fillId="0" borderId="6" xfId="0" applyNumberFormat="1" applyFont="1" applyBorder="1" applyAlignment="1" applyProtection="1">
      <alignment horizontal="left" wrapText="1"/>
      <protection locked="0"/>
    </xf>
    <xf numFmtId="0" fontId="4" fillId="0" borderId="6" xfId="1" applyFont="1" applyBorder="1" applyAlignment="1"/>
    <xf numFmtId="0" fontId="4" fillId="0" borderId="6" xfId="1" applyFont="1" applyBorder="1" applyAlignment="1" applyProtection="1">
      <alignment wrapText="1"/>
      <protection locked="0"/>
    </xf>
    <xf numFmtId="49" fontId="47" fillId="0" borderId="6" xfId="1" applyNumberFormat="1" applyFont="1" applyBorder="1" applyAlignment="1" applyProtection="1">
      <alignment horizontal="left" wrapText="1"/>
      <protection locked="0"/>
    </xf>
    <xf numFmtId="0" fontId="4" fillId="0" borderId="6" xfId="1" applyFont="1" applyBorder="1" applyAlignment="1" applyProtection="1">
      <protection locked="0"/>
    </xf>
    <xf numFmtId="0" fontId="48" fillId="0" borderId="6" xfId="0" applyFont="1" applyBorder="1" applyAlignment="1">
      <alignment horizontal="left" wrapText="1"/>
    </xf>
    <xf numFmtId="164" fontId="35" fillId="0" borderId="6" xfId="0" applyNumberFormat="1" applyFont="1" applyBorder="1" applyAlignment="1">
      <alignment horizontal="right" wrapText="1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14" xfId="1" applyFont="1" applyFill="1" applyBorder="1" applyAlignment="1">
      <alignment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/>
    </xf>
    <xf numFmtId="0" fontId="21" fillId="0" borderId="14" xfId="1" applyFont="1" applyBorder="1" applyAlignment="1">
      <alignment vertical="center"/>
    </xf>
    <xf numFmtId="0" fontId="22" fillId="0" borderId="10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0" fontId="5" fillId="0" borderId="17" xfId="1" applyFont="1" applyBorder="1" applyAlignment="1"/>
    <xf numFmtId="0" fontId="0" fillId="0" borderId="17" xfId="0" applyBorder="1" applyAlignment="1"/>
    <xf numFmtId="0" fontId="37" fillId="0" borderId="1" xfId="1" applyFont="1" applyFill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8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" xfId="2" builtinId="5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100"/>
  <sheetViews>
    <sheetView tabSelected="1" view="pageBreakPreview" zoomScale="60" zoomScaleNormal="82" workbookViewId="0">
      <selection activeCell="Q25" sqref="Q24:Q25"/>
    </sheetView>
  </sheetViews>
  <sheetFormatPr defaultRowHeight="15" x14ac:dyDescent="0.25"/>
  <cols>
    <col min="1" max="1" width="15.7109375" customWidth="1"/>
    <col min="2" max="2" width="99.42578125" customWidth="1"/>
    <col min="3" max="3" width="17.7109375" customWidth="1"/>
    <col min="4" max="4" width="17.85546875" hidden="1" customWidth="1"/>
    <col min="5" max="5" width="17.28515625" customWidth="1"/>
    <col min="6" max="6" width="16.5703125" customWidth="1"/>
    <col min="7" max="7" width="15.7109375" customWidth="1"/>
    <col min="8" max="8" width="15.85546875" customWidth="1"/>
    <col min="9" max="9" width="16.5703125" customWidth="1"/>
    <col min="10" max="10" width="16.85546875" customWidth="1"/>
    <col min="11" max="11" width="14.140625" customWidth="1"/>
    <col min="14" max="14" width="9.140625" customWidth="1"/>
  </cols>
  <sheetData>
    <row r="1" spans="1:11" ht="20.25" x14ac:dyDescent="0.3">
      <c r="A1" s="146" t="s">
        <v>81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20.25" x14ac:dyDescent="0.3">
      <c r="A2" s="146" t="s">
        <v>82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20.25" x14ac:dyDescent="0.3">
      <c r="A3" s="147" t="s">
        <v>94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5.4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15" customHeight="1" x14ac:dyDescent="0.25">
      <c r="A5" s="152" t="s">
        <v>38</v>
      </c>
      <c r="B5" s="154" t="s">
        <v>39</v>
      </c>
      <c r="C5" s="156" t="s">
        <v>86</v>
      </c>
      <c r="D5" s="156" t="s">
        <v>89</v>
      </c>
      <c r="E5" s="156" t="s">
        <v>89</v>
      </c>
      <c r="F5" s="148" t="s">
        <v>93</v>
      </c>
      <c r="G5" s="150" t="s">
        <v>0</v>
      </c>
      <c r="H5" s="150"/>
      <c r="I5" s="148" t="s">
        <v>90</v>
      </c>
      <c r="J5" s="150" t="s">
        <v>87</v>
      </c>
      <c r="K5" s="151"/>
    </row>
    <row r="6" spans="1:11" ht="14.45" customHeight="1" x14ac:dyDescent="0.25">
      <c r="A6" s="153"/>
      <c r="B6" s="155"/>
      <c r="C6" s="157"/>
      <c r="D6" s="157"/>
      <c r="E6" s="157"/>
      <c r="F6" s="149"/>
      <c r="G6" s="110" t="s">
        <v>1</v>
      </c>
      <c r="H6" s="18" t="s">
        <v>2</v>
      </c>
      <c r="I6" s="149"/>
      <c r="J6" s="17" t="s">
        <v>1</v>
      </c>
      <c r="K6" s="111" t="s">
        <v>2</v>
      </c>
    </row>
    <row r="7" spans="1:11" ht="11.45" customHeight="1" x14ac:dyDescent="0.25">
      <c r="A7" s="27">
        <v>1</v>
      </c>
      <c r="B7" s="28">
        <v>2</v>
      </c>
      <c r="C7" s="29">
        <v>3</v>
      </c>
      <c r="D7" s="30">
        <v>4</v>
      </c>
      <c r="E7" s="30">
        <v>5</v>
      </c>
      <c r="F7" s="98">
        <v>6</v>
      </c>
      <c r="G7" s="31">
        <v>7</v>
      </c>
      <c r="H7" s="32">
        <v>8</v>
      </c>
      <c r="I7" s="98">
        <v>9</v>
      </c>
      <c r="J7" s="33">
        <v>10</v>
      </c>
      <c r="K7" s="34">
        <v>11</v>
      </c>
    </row>
    <row r="8" spans="1:11" ht="22.5" x14ac:dyDescent="0.3">
      <c r="A8" s="19">
        <v>100000</v>
      </c>
      <c r="B8" s="36" t="s">
        <v>3</v>
      </c>
      <c r="C8" s="41">
        <f>SUM(C9:C12,C13)</f>
        <v>708489.4</v>
      </c>
      <c r="D8" s="41">
        <f>SUM(D9:D12,D13)</f>
        <v>708489.4</v>
      </c>
      <c r="E8" s="42">
        <f>SUM(E9:E12,E13)</f>
        <v>710913.9</v>
      </c>
      <c r="F8" s="99">
        <f>SUM(F9:F12,F13)</f>
        <v>720664.7649999999</v>
      </c>
      <c r="G8" s="42">
        <f>SUM(G9:G12,G13)</f>
        <v>9750.8649999999579</v>
      </c>
      <c r="H8" s="112">
        <f>SUM(F8/E8)</f>
        <v>1.0137159577270889</v>
      </c>
      <c r="I8" s="99">
        <f>SUM(I9:I12,I13)</f>
        <v>626360.80000000005</v>
      </c>
      <c r="J8" s="42">
        <f>SUM(J9:J13)</f>
        <v>94303.964999999953</v>
      </c>
      <c r="K8" s="44">
        <f>SUM(F8/I8)*100%</f>
        <v>1.1505585359109316</v>
      </c>
    </row>
    <row r="9" spans="1:11" ht="20.25" x14ac:dyDescent="0.3">
      <c r="A9" s="20">
        <v>110100</v>
      </c>
      <c r="B9" s="37" t="s">
        <v>4</v>
      </c>
      <c r="C9" s="45">
        <v>619775.4</v>
      </c>
      <c r="D9" s="45">
        <v>619775.4</v>
      </c>
      <c r="E9" s="45">
        <v>623075.9</v>
      </c>
      <c r="F9" s="100">
        <v>634127.1</v>
      </c>
      <c r="G9" s="46">
        <f>SUM(F9-E9)</f>
        <v>11051.199999999953</v>
      </c>
      <c r="H9" s="47">
        <f>SUM(F9/E9)</f>
        <v>1.0177365229500932</v>
      </c>
      <c r="I9" s="100">
        <v>533932.4</v>
      </c>
      <c r="J9" s="48">
        <f>SUM(F9-I9)</f>
        <v>100194.69999999995</v>
      </c>
      <c r="K9" s="49">
        <f>SUM(F9/I9)*100%</f>
        <v>1.1876542798301806</v>
      </c>
    </row>
    <row r="10" spans="1:11" ht="20.25" x14ac:dyDescent="0.3">
      <c r="A10" s="21">
        <v>110200</v>
      </c>
      <c r="B10" s="38" t="s">
        <v>5</v>
      </c>
      <c r="C10" s="50">
        <v>312.5</v>
      </c>
      <c r="D10" s="50">
        <v>312.5</v>
      </c>
      <c r="E10" s="50">
        <v>312.5</v>
      </c>
      <c r="F10" s="101">
        <v>280.2</v>
      </c>
      <c r="G10" s="46">
        <f>SUM(F10-E10)</f>
        <v>-32.300000000000011</v>
      </c>
      <c r="H10" s="97">
        <f>SUM(F10/E10)</f>
        <v>0.89663999999999999</v>
      </c>
      <c r="I10" s="101">
        <v>37.5</v>
      </c>
      <c r="J10" s="48">
        <f t="shared" ref="J10:J19" si="0">SUM(F10-I10)</f>
        <v>242.7</v>
      </c>
      <c r="K10" s="49">
        <f t="shared" ref="K10:K34" si="1">SUM(F10/I10)*100%</f>
        <v>7.4719999999999995</v>
      </c>
    </row>
    <row r="11" spans="1:11" ht="20.25" x14ac:dyDescent="0.3">
      <c r="A11" s="21">
        <v>130000</v>
      </c>
      <c r="B11" s="38" t="s">
        <v>74</v>
      </c>
      <c r="C11" s="50">
        <v>2313</v>
      </c>
      <c r="D11" s="50">
        <v>2313</v>
      </c>
      <c r="E11" s="50">
        <v>2805</v>
      </c>
      <c r="F11" s="101">
        <v>3994.5650000000001</v>
      </c>
      <c r="G11" s="46">
        <f>SUM(F11-E11)</f>
        <v>1189.5650000000001</v>
      </c>
      <c r="H11" s="47">
        <f>SUM(F11/E11)</f>
        <v>1.4240873440285204</v>
      </c>
      <c r="I11" s="101">
        <v>2367.8000000000002</v>
      </c>
      <c r="J11" s="48">
        <f t="shared" si="0"/>
        <v>1626.7649999999999</v>
      </c>
      <c r="K11" s="49">
        <f t="shared" si="1"/>
        <v>1.6870364895683756</v>
      </c>
    </row>
    <row r="12" spans="1:11" ht="20.25" x14ac:dyDescent="0.3">
      <c r="A12" s="21">
        <v>140400</v>
      </c>
      <c r="B12" s="113" t="s">
        <v>61</v>
      </c>
      <c r="C12" s="114">
        <v>16200</v>
      </c>
      <c r="D12" s="114">
        <v>16200</v>
      </c>
      <c r="E12" s="114">
        <v>15507</v>
      </c>
      <c r="F12" s="101">
        <v>14409.5</v>
      </c>
      <c r="G12" s="46">
        <f>SUM(F12-E12)</f>
        <v>-1097.5</v>
      </c>
      <c r="H12" s="47">
        <f>SUM(F12/E12)</f>
        <v>0.92922551105952156</v>
      </c>
      <c r="I12" s="101">
        <v>17722.099999999999</v>
      </c>
      <c r="J12" s="48">
        <f t="shared" si="0"/>
        <v>-3312.5999999999985</v>
      </c>
      <c r="K12" s="49">
        <f t="shared" si="1"/>
        <v>0.81308084256380453</v>
      </c>
    </row>
    <row r="13" spans="1:11" ht="20.25" x14ac:dyDescent="0.3">
      <c r="A13" s="22">
        <v>180000</v>
      </c>
      <c r="B13" s="115" t="s">
        <v>6</v>
      </c>
      <c r="C13" s="52">
        <f>SUM(C18:C19,C14)</f>
        <v>69888.5</v>
      </c>
      <c r="D13" s="52">
        <f>SUM(D18:D19,D14)</f>
        <v>69888.5</v>
      </c>
      <c r="E13" s="53">
        <f>SUM(E18:E19,E14)</f>
        <v>69213.5</v>
      </c>
      <c r="F13" s="102">
        <f>SUM(F18:F19,F14)</f>
        <v>67853.400000000009</v>
      </c>
      <c r="G13" s="55">
        <f>SUM(G18:G19,G14)</f>
        <v>-1360.0999999999974</v>
      </c>
      <c r="H13" s="70">
        <f t="shared" ref="H13:H19" si="2">SUM(F13/E13)</f>
        <v>0.98034920933054981</v>
      </c>
      <c r="I13" s="102">
        <f>SUM(I18:I19,I14)</f>
        <v>72301</v>
      </c>
      <c r="J13" s="56">
        <f t="shared" si="0"/>
        <v>-4447.5999999999913</v>
      </c>
      <c r="K13" s="57">
        <f t="shared" si="1"/>
        <v>0.93848494488319678</v>
      </c>
    </row>
    <row r="14" spans="1:11" ht="20.25" x14ac:dyDescent="0.3">
      <c r="A14" s="22">
        <v>180100</v>
      </c>
      <c r="B14" s="113" t="s">
        <v>7</v>
      </c>
      <c r="C14" s="52">
        <f>SUM(C15:C17)</f>
        <v>45440</v>
      </c>
      <c r="D14" s="52">
        <f>SUM(D15:D17)</f>
        <v>45440</v>
      </c>
      <c r="E14" s="53">
        <f>SUM(E15:E17)</f>
        <v>42465</v>
      </c>
      <c r="F14" s="102">
        <f>SUM(F15:F17)</f>
        <v>40700.700000000004</v>
      </c>
      <c r="G14" s="55">
        <f>SUM(G15:G17)</f>
        <v>-1764.2999999999975</v>
      </c>
      <c r="H14" s="70">
        <f t="shared" si="2"/>
        <v>0.9584528435181916</v>
      </c>
      <c r="I14" s="102">
        <f>SUM(I15:I17)</f>
        <v>46795.6</v>
      </c>
      <c r="J14" s="56">
        <f t="shared" si="0"/>
        <v>-6094.8999999999942</v>
      </c>
      <c r="K14" s="57">
        <f t="shared" si="1"/>
        <v>0.86975484874646347</v>
      </c>
    </row>
    <row r="15" spans="1:11" ht="21.6" customHeight="1" x14ac:dyDescent="0.3">
      <c r="A15" s="21"/>
      <c r="B15" s="116" t="s">
        <v>8</v>
      </c>
      <c r="C15" s="114">
        <v>4355</v>
      </c>
      <c r="D15" s="114">
        <v>4355</v>
      </c>
      <c r="E15" s="114">
        <v>4355</v>
      </c>
      <c r="F15" s="101">
        <v>4804.3999999999996</v>
      </c>
      <c r="G15" s="46">
        <f>SUM(F15-E15)</f>
        <v>449.39999999999964</v>
      </c>
      <c r="H15" s="47">
        <f t="shared" si="2"/>
        <v>1.1031917336394947</v>
      </c>
      <c r="I15" s="101">
        <v>5861.6</v>
      </c>
      <c r="J15" s="48">
        <f t="shared" si="0"/>
        <v>-1057.2000000000007</v>
      </c>
      <c r="K15" s="49">
        <f t="shared" si="1"/>
        <v>0.81963968882216454</v>
      </c>
    </row>
    <row r="16" spans="1:11" ht="20.25" x14ac:dyDescent="0.3">
      <c r="A16" s="21"/>
      <c r="B16" s="116" t="s">
        <v>9</v>
      </c>
      <c r="C16" s="114">
        <v>41060</v>
      </c>
      <c r="D16" s="114">
        <v>41060</v>
      </c>
      <c r="E16" s="114">
        <v>38085</v>
      </c>
      <c r="F16" s="101">
        <v>35896.300000000003</v>
      </c>
      <c r="G16" s="46">
        <f>SUM(F16-E16)</f>
        <v>-2188.6999999999971</v>
      </c>
      <c r="H16" s="47">
        <f t="shared" si="2"/>
        <v>0.94253118025469351</v>
      </c>
      <c r="I16" s="101">
        <v>40919.4</v>
      </c>
      <c r="J16" s="48">
        <f t="shared" si="0"/>
        <v>-5023.0999999999985</v>
      </c>
      <c r="K16" s="49">
        <f t="shared" si="1"/>
        <v>0.87724404561161706</v>
      </c>
    </row>
    <row r="17" spans="1:11" ht="20.25" x14ac:dyDescent="0.3">
      <c r="A17" s="21"/>
      <c r="B17" s="116" t="s">
        <v>10</v>
      </c>
      <c r="C17" s="114">
        <v>25</v>
      </c>
      <c r="D17" s="114">
        <v>25</v>
      </c>
      <c r="E17" s="114">
        <v>25</v>
      </c>
      <c r="F17" s="101">
        <v>0</v>
      </c>
      <c r="G17" s="46">
        <f>SUM(F17-E17)</f>
        <v>-25</v>
      </c>
      <c r="H17" s="47">
        <f t="shared" si="2"/>
        <v>0</v>
      </c>
      <c r="I17" s="101">
        <v>14.6</v>
      </c>
      <c r="J17" s="48">
        <f t="shared" si="0"/>
        <v>-14.6</v>
      </c>
      <c r="K17" s="49">
        <f t="shared" si="1"/>
        <v>0</v>
      </c>
    </row>
    <row r="18" spans="1:11" ht="20.25" x14ac:dyDescent="0.3">
      <c r="A18" s="21">
        <v>180300</v>
      </c>
      <c r="B18" s="116" t="s">
        <v>11</v>
      </c>
      <c r="C18" s="114">
        <v>182</v>
      </c>
      <c r="D18" s="114">
        <v>182</v>
      </c>
      <c r="E18" s="114">
        <v>182</v>
      </c>
      <c r="F18" s="101">
        <v>53.7</v>
      </c>
      <c r="G18" s="46">
        <f>SUM(F18-E18)</f>
        <v>-128.30000000000001</v>
      </c>
      <c r="H18" s="47">
        <f t="shared" si="2"/>
        <v>0.29505494505494506</v>
      </c>
      <c r="I18" s="101">
        <v>189.4</v>
      </c>
      <c r="J18" s="48">
        <f t="shared" si="0"/>
        <v>-135.69999999999999</v>
      </c>
      <c r="K18" s="49">
        <f t="shared" si="1"/>
        <v>0.28352692713833155</v>
      </c>
    </row>
    <row r="19" spans="1:11" ht="20.25" x14ac:dyDescent="0.3">
      <c r="A19" s="21">
        <v>180500</v>
      </c>
      <c r="B19" s="116" t="s">
        <v>12</v>
      </c>
      <c r="C19" s="114">
        <v>24266.5</v>
      </c>
      <c r="D19" s="114">
        <v>24266.5</v>
      </c>
      <c r="E19" s="114">
        <v>26566.5</v>
      </c>
      <c r="F19" s="101">
        <v>27099</v>
      </c>
      <c r="G19" s="46">
        <f>SUM(F19-E19)</f>
        <v>532.5</v>
      </c>
      <c r="H19" s="47">
        <f t="shared" si="2"/>
        <v>1.0200440404268534</v>
      </c>
      <c r="I19" s="101">
        <v>25316</v>
      </c>
      <c r="J19" s="48">
        <f t="shared" si="0"/>
        <v>1783</v>
      </c>
      <c r="K19" s="49">
        <f t="shared" si="1"/>
        <v>1.0704297677358192</v>
      </c>
    </row>
    <row r="20" spans="1:11" ht="20.25" x14ac:dyDescent="0.3">
      <c r="A20" s="23">
        <v>200000</v>
      </c>
      <c r="B20" s="40" t="s">
        <v>14</v>
      </c>
      <c r="C20" s="117">
        <f>SUM(C21:C34)</f>
        <v>2120</v>
      </c>
      <c r="D20" s="117">
        <f>SUM(D21:D34)</f>
        <v>2120</v>
      </c>
      <c r="E20" s="118">
        <f>SUM(E21:E34)</f>
        <v>4721.5</v>
      </c>
      <c r="F20" s="119">
        <f>SUM(F21:F34)</f>
        <v>5336.4000000000005</v>
      </c>
      <c r="G20" s="118">
        <f>SUM(G21:G34)</f>
        <v>614.89999999999975</v>
      </c>
      <c r="H20" s="43">
        <f>SUM(F20/E20)</f>
        <v>1.1302340357937097</v>
      </c>
      <c r="I20" s="119">
        <f>SUM(I21:I34)</f>
        <v>7149.7000000000007</v>
      </c>
      <c r="J20" s="118">
        <f>SUM(J21:J34)</f>
        <v>-1813.3000000000002</v>
      </c>
      <c r="K20" s="58">
        <f>SUM(F20/I20)*100%</f>
        <v>0.74638096703358181</v>
      </c>
    </row>
    <row r="21" spans="1:11" ht="34.15" customHeight="1" x14ac:dyDescent="0.3">
      <c r="A21" s="21">
        <v>210103</v>
      </c>
      <c r="B21" s="138" t="s">
        <v>55</v>
      </c>
      <c r="C21" s="59">
        <v>63</v>
      </c>
      <c r="D21" s="59">
        <v>63</v>
      </c>
      <c r="E21" s="59">
        <v>136.80000000000001</v>
      </c>
      <c r="F21" s="101">
        <v>136.80000000000001</v>
      </c>
      <c r="G21" s="46">
        <f t="shared" ref="G21:G34" si="3">SUM(F21-E21)</f>
        <v>0</v>
      </c>
      <c r="H21" s="47">
        <f t="shared" ref="H21:H34" si="4">SUM(F21/E21)</f>
        <v>1</v>
      </c>
      <c r="I21" s="101">
        <v>1285</v>
      </c>
      <c r="J21" s="48">
        <f t="shared" ref="J21:J38" si="5">SUM(F21-I21)</f>
        <v>-1148.2</v>
      </c>
      <c r="K21" s="60">
        <f t="shared" si="1"/>
        <v>0.1064591439688716</v>
      </c>
    </row>
    <row r="22" spans="1:11" ht="20.25" x14ac:dyDescent="0.3">
      <c r="A22" s="21">
        <v>210500</v>
      </c>
      <c r="B22" s="89" t="s">
        <v>34</v>
      </c>
      <c r="C22" s="61"/>
      <c r="D22" s="61"/>
      <c r="E22" s="61"/>
      <c r="F22" s="101"/>
      <c r="G22" s="46">
        <f t="shared" si="3"/>
        <v>0</v>
      </c>
      <c r="H22" s="47" t="e">
        <f t="shared" si="4"/>
        <v>#DIV/0!</v>
      </c>
      <c r="I22" s="101">
        <v>2710.9</v>
      </c>
      <c r="J22" s="48">
        <f t="shared" si="5"/>
        <v>-2710.9</v>
      </c>
      <c r="K22" s="60">
        <f t="shared" si="1"/>
        <v>0</v>
      </c>
    </row>
    <row r="23" spans="1:11" ht="21" hidden="1" customHeight="1" x14ac:dyDescent="0.3">
      <c r="A23" s="21">
        <v>210805</v>
      </c>
      <c r="B23" s="140" t="s">
        <v>15</v>
      </c>
      <c r="C23" s="61"/>
      <c r="D23" s="61"/>
      <c r="E23" s="61"/>
      <c r="F23" s="101"/>
      <c r="G23" s="46">
        <f t="shared" si="3"/>
        <v>0</v>
      </c>
      <c r="H23" s="47"/>
      <c r="I23" s="101"/>
      <c r="J23" s="48">
        <f t="shared" si="5"/>
        <v>0</v>
      </c>
      <c r="K23" s="60"/>
    </row>
    <row r="24" spans="1:11" ht="20.25" x14ac:dyDescent="0.3">
      <c r="A24" s="20">
        <v>210811</v>
      </c>
      <c r="B24" s="141" t="s">
        <v>16</v>
      </c>
      <c r="C24" s="62">
        <v>220</v>
      </c>
      <c r="D24" s="62">
        <v>220</v>
      </c>
      <c r="E24" s="62">
        <v>1064.2</v>
      </c>
      <c r="F24" s="101">
        <v>1150.7</v>
      </c>
      <c r="G24" s="46">
        <f t="shared" si="3"/>
        <v>86.5</v>
      </c>
      <c r="H24" s="47">
        <f t="shared" si="4"/>
        <v>1.0812817139635407</v>
      </c>
      <c r="I24" s="101">
        <v>504.7</v>
      </c>
      <c r="J24" s="48">
        <f t="shared" si="5"/>
        <v>646</v>
      </c>
      <c r="K24" s="60">
        <f>SUM(F24/I24)*100%</f>
        <v>2.2799682979988112</v>
      </c>
    </row>
    <row r="25" spans="1:11" ht="39" customHeight="1" x14ac:dyDescent="0.3">
      <c r="A25" s="20">
        <v>210815</v>
      </c>
      <c r="B25" s="131" t="s">
        <v>32</v>
      </c>
      <c r="C25" s="63"/>
      <c r="D25" s="63"/>
      <c r="E25" s="63">
        <v>121.8</v>
      </c>
      <c r="F25" s="101">
        <v>128.6</v>
      </c>
      <c r="G25" s="46">
        <f t="shared" si="3"/>
        <v>6.7999999999999972</v>
      </c>
      <c r="H25" s="47">
        <f t="shared" si="4"/>
        <v>1.0558292282430213</v>
      </c>
      <c r="I25" s="101">
        <v>53.8</v>
      </c>
      <c r="J25" s="48">
        <f t="shared" si="5"/>
        <v>74.8</v>
      </c>
      <c r="K25" s="60">
        <f>SUM(F25/I25)*100%</f>
        <v>2.3903345724907061</v>
      </c>
    </row>
    <row r="26" spans="1:11" ht="49.15" customHeight="1" x14ac:dyDescent="0.3">
      <c r="A26" s="20">
        <v>210824</v>
      </c>
      <c r="B26" s="131" t="s">
        <v>78</v>
      </c>
      <c r="C26" s="63"/>
      <c r="D26" s="63"/>
      <c r="E26" s="63">
        <v>11</v>
      </c>
      <c r="F26" s="101">
        <v>11</v>
      </c>
      <c r="G26" s="46">
        <f t="shared" si="3"/>
        <v>0</v>
      </c>
      <c r="H26" s="47">
        <f t="shared" si="4"/>
        <v>1</v>
      </c>
      <c r="I26" s="101">
        <v>10.199999999999999</v>
      </c>
      <c r="J26" s="48">
        <f t="shared" si="5"/>
        <v>0.80000000000000071</v>
      </c>
      <c r="K26" s="60">
        <f>SUM(F26/I26)*100%</f>
        <v>1.0784313725490198</v>
      </c>
    </row>
    <row r="27" spans="1:11" ht="40.15" customHeight="1" x14ac:dyDescent="0.3">
      <c r="A27" s="20">
        <v>220103</v>
      </c>
      <c r="B27" s="131" t="s">
        <v>33</v>
      </c>
      <c r="C27" s="63">
        <v>20</v>
      </c>
      <c r="D27" s="63">
        <v>20</v>
      </c>
      <c r="E27" s="63">
        <v>29.4</v>
      </c>
      <c r="F27" s="101">
        <v>35.9</v>
      </c>
      <c r="G27" s="46">
        <f t="shared" si="3"/>
        <v>6.5</v>
      </c>
      <c r="H27" s="47">
        <f t="shared" si="4"/>
        <v>1.2210884353741496</v>
      </c>
      <c r="I27" s="101">
        <v>54</v>
      </c>
      <c r="J27" s="48">
        <f t="shared" si="5"/>
        <v>-18.100000000000001</v>
      </c>
      <c r="K27" s="60">
        <f>SUM(F27/I27)*100%</f>
        <v>0.66481481481481475</v>
      </c>
    </row>
    <row r="28" spans="1:11" ht="18" customHeight="1" x14ac:dyDescent="0.3">
      <c r="A28" s="20">
        <v>220125</v>
      </c>
      <c r="B28" s="142" t="s">
        <v>56</v>
      </c>
      <c r="C28" s="64">
        <v>1030</v>
      </c>
      <c r="D28" s="64">
        <v>1030</v>
      </c>
      <c r="E28" s="64">
        <v>2003.4</v>
      </c>
      <c r="F28" s="101">
        <v>2408.6</v>
      </c>
      <c r="G28" s="46">
        <f t="shared" si="3"/>
        <v>405.19999999999982</v>
      </c>
      <c r="H28" s="47">
        <f t="shared" si="4"/>
        <v>1.2022561645203154</v>
      </c>
      <c r="I28" s="101">
        <v>1123</v>
      </c>
      <c r="J28" s="48">
        <f t="shared" si="5"/>
        <v>1285.5999999999999</v>
      </c>
      <c r="K28" s="60">
        <f t="shared" si="1"/>
        <v>2.1447907390917185</v>
      </c>
    </row>
    <row r="29" spans="1:11" ht="33" customHeight="1" x14ac:dyDescent="0.3">
      <c r="A29" s="20">
        <v>220126</v>
      </c>
      <c r="B29" s="139" t="s">
        <v>30</v>
      </c>
      <c r="C29" s="65">
        <v>200</v>
      </c>
      <c r="D29" s="65">
        <v>200</v>
      </c>
      <c r="E29" s="65">
        <v>184</v>
      </c>
      <c r="F29" s="101">
        <v>155.1</v>
      </c>
      <c r="G29" s="46">
        <f t="shared" si="3"/>
        <v>-28.900000000000006</v>
      </c>
      <c r="H29" s="47">
        <f t="shared" si="4"/>
        <v>0.84293478260869559</v>
      </c>
      <c r="I29" s="101">
        <v>257.3</v>
      </c>
      <c r="J29" s="48">
        <f t="shared" si="5"/>
        <v>-102.20000000000002</v>
      </c>
      <c r="K29" s="60">
        <f t="shared" si="1"/>
        <v>0.60279828993392925</v>
      </c>
    </row>
    <row r="30" spans="1:11" ht="34.15" customHeight="1" x14ac:dyDescent="0.3">
      <c r="A30" s="20">
        <v>220804</v>
      </c>
      <c r="B30" s="123" t="s">
        <v>59</v>
      </c>
      <c r="C30" s="65">
        <v>410</v>
      </c>
      <c r="D30" s="65">
        <v>410</v>
      </c>
      <c r="E30" s="65">
        <v>549.4</v>
      </c>
      <c r="F30" s="101">
        <v>601.79999999999995</v>
      </c>
      <c r="G30" s="46">
        <f t="shared" si="3"/>
        <v>52.399999999999977</v>
      </c>
      <c r="H30" s="47">
        <f t="shared" si="4"/>
        <v>1.095376774663269</v>
      </c>
      <c r="I30" s="101">
        <v>452.1</v>
      </c>
      <c r="J30" s="48">
        <f t="shared" si="5"/>
        <v>149.69999999999993</v>
      </c>
      <c r="K30" s="60">
        <f t="shared" si="1"/>
        <v>1.3311214333112142</v>
      </c>
    </row>
    <row r="31" spans="1:11" ht="17.45" customHeight="1" x14ac:dyDescent="0.3">
      <c r="A31" s="20">
        <v>220900</v>
      </c>
      <c r="B31" s="143" t="s">
        <v>17</v>
      </c>
      <c r="C31" s="66">
        <v>27</v>
      </c>
      <c r="D31" s="66">
        <v>27</v>
      </c>
      <c r="E31" s="66">
        <v>27</v>
      </c>
      <c r="F31" s="101">
        <v>27.8</v>
      </c>
      <c r="G31" s="46">
        <f t="shared" si="3"/>
        <v>0.80000000000000071</v>
      </c>
      <c r="H31" s="47">
        <f t="shared" si="4"/>
        <v>1.0296296296296297</v>
      </c>
      <c r="I31" s="101">
        <v>28.3</v>
      </c>
      <c r="J31" s="48">
        <f t="shared" si="5"/>
        <v>-0.5</v>
      </c>
      <c r="K31" s="60">
        <f t="shared" si="1"/>
        <v>0.98233215547703179</v>
      </c>
    </row>
    <row r="32" spans="1:11" ht="20.25" x14ac:dyDescent="0.3">
      <c r="A32" s="20">
        <v>240603</v>
      </c>
      <c r="B32" s="140" t="s">
        <v>15</v>
      </c>
      <c r="C32" s="67">
        <v>150</v>
      </c>
      <c r="D32" s="67">
        <v>150</v>
      </c>
      <c r="E32" s="67">
        <v>361</v>
      </c>
      <c r="F32" s="109">
        <v>411.6</v>
      </c>
      <c r="G32" s="46">
        <f t="shared" si="3"/>
        <v>50.600000000000023</v>
      </c>
      <c r="H32" s="47">
        <f t="shared" si="4"/>
        <v>1.1401662049861496</v>
      </c>
      <c r="I32" s="109">
        <v>666</v>
      </c>
      <c r="J32" s="48">
        <f t="shared" si="5"/>
        <v>-254.39999999999998</v>
      </c>
      <c r="K32" s="60">
        <f t="shared" si="1"/>
        <v>0.61801801801801803</v>
      </c>
    </row>
    <row r="33" spans="1:11" ht="20.25" hidden="1" x14ac:dyDescent="0.3">
      <c r="A33" s="20">
        <v>240606</v>
      </c>
      <c r="B33" s="140" t="s">
        <v>73</v>
      </c>
      <c r="C33" s="67"/>
      <c r="D33" s="67"/>
      <c r="E33" s="67"/>
      <c r="F33" s="101"/>
      <c r="G33" s="46">
        <f>SUM(F33-E33)</f>
        <v>0</v>
      </c>
      <c r="H33" s="47" t="e">
        <f t="shared" si="4"/>
        <v>#DIV/0!</v>
      </c>
      <c r="I33" s="101"/>
      <c r="J33" s="48">
        <f t="shared" si="5"/>
        <v>0</v>
      </c>
      <c r="K33" s="60" t="e">
        <f t="shared" si="1"/>
        <v>#DIV/0!</v>
      </c>
    </row>
    <row r="34" spans="1:11" ht="36.6" customHeight="1" x14ac:dyDescent="0.3">
      <c r="A34" s="20">
        <v>240622</v>
      </c>
      <c r="B34" s="120" t="s">
        <v>40</v>
      </c>
      <c r="C34" s="121"/>
      <c r="D34" s="121"/>
      <c r="E34" s="121">
        <v>233.5</v>
      </c>
      <c r="F34" s="101">
        <v>268.5</v>
      </c>
      <c r="G34" s="46">
        <f t="shared" si="3"/>
        <v>35</v>
      </c>
      <c r="H34" s="47">
        <f t="shared" si="4"/>
        <v>1.1498929336188437</v>
      </c>
      <c r="I34" s="101">
        <v>4.4000000000000004</v>
      </c>
      <c r="J34" s="48">
        <f t="shared" si="5"/>
        <v>264.10000000000002</v>
      </c>
      <c r="K34" s="60">
        <f t="shared" si="1"/>
        <v>61.022727272727266</v>
      </c>
    </row>
    <row r="35" spans="1:11" ht="20.25" x14ac:dyDescent="0.3">
      <c r="A35" s="23">
        <v>300000</v>
      </c>
      <c r="B35" s="40" t="s">
        <v>18</v>
      </c>
      <c r="C35" s="122"/>
      <c r="D35" s="122"/>
      <c r="E35" s="119">
        <f>SUM(E37,E36)</f>
        <v>1.7</v>
      </c>
      <c r="F35" s="119">
        <f>SUM(F37,F36)</f>
        <v>1.7</v>
      </c>
      <c r="G35" s="118">
        <f t="shared" ref="G35:G40" si="6">SUM(F35-E35)</f>
        <v>0</v>
      </c>
      <c r="H35" s="43">
        <f>SUM(F35/E35)</f>
        <v>1</v>
      </c>
      <c r="I35" s="119">
        <f>SUM(I37,I36)</f>
        <v>0</v>
      </c>
      <c r="J35" s="118">
        <f>SUM(F35-I35)</f>
        <v>1.7</v>
      </c>
      <c r="K35" s="58" t="e">
        <f>SUM(F35/I35)*100%</f>
        <v>#DIV/0!</v>
      </c>
    </row>
    <row r="36" spans="1:11" ht="27" customHeight="1" x14ac:dyDescent="0.3">
      <c r="A36" s="20">
        <v>310102</v>
      </c>
      <c r="B36" s="35" t="s">
        <v>19</v>
      </c>
      <c r="C36" s="68"/>
      <c r="D36" s="68"/>
      <c r="E36" s="51">
        <v>1.4</v>
      </c>
      <c r="F36" s="101">
        <v>1.4</v>
      </c>
      <c r="G36" s="46">
        <f t="shared" si="6"/>
        <v>0</v>
      </c>
      <c r="H36" s="47"/>
      <c r="I36" s="101"/>
      <c r="J36" s="48">
        <f t="shared" si="5"/>
        <v>1.4</v>
      </c>
      <c r="K36" s="60"/>
    </row>
    <row r="37" spans="1:11" ht="33.75" customHeight="1" x14ac:dyDescent="0.3">
      <c r="A37" s="20">
        <v>310200</v>
      </c>
      <c r="B37" s="129" t="s">
        <v>57</v>
      </c>
      <c r="C37" s="68"/>
      <c r="D37" s="68"/>
      <c r="E37" s="51">
        <v>0.3</v>
      </c>
      <c r="F37" s="101">
        <v>0.3</v>
      </c>
      <c r="G37" s="46">
        <f t="shared" si="6"/>
        <v>0</v>
      </c>
      <c r="H37" s="47">
        <f>SUM(F37/E37)</f>
        <v>1</v>
      </c>
      <c r="I37" s="101"/>
      <c r="J37" s="48">
        <f t="shared" si="5"/>
        <v>0.3</v>
      </c>
      <c r="K37" s="60" t="e">
        <f>SUM(F37/I37)*100%</f>
        <v>#DIV/0!</v>
      </c>
    </row>
    <row r="38" spans="1:11" ht="25.9" customHeight="1" x14ac:dyDescent="0.3">
      <c r="A38" s="23"/>
      <c r="B38" s="40" t="s">
        <v>20</v>
      </c>
      <c r="C38" s="54">
        <f>SUM(C8,C20,C35)</f>
        <v>710609.4</v>
      </c>
      <c r="D38" s="54">
        <f>SUM(D8,D20,D35)</f>
        <v>710609.4</v>
      </c>
      <c r="E38" s="54">
        <f>SUM(E8,E20,E35)</f>
        <v>715637.1</v>
      </c>
      <c r="F38" s="102">
        <f>SUM(F8,F20,F35)</f>
        <v>726002.86499999987</v>
      </c>
      <c r="G38" s="54">
        <f t="shared" si="6"/>
        <v>10365.764999999898</v>
      </c>
      <c r="H38" s="43">
        <f>SUM(F38/E38)</f>
        <v>1.0144846668793441</v>
      </c>
      <c r="I38" s="102">
        <f>SUM(I8,I20,I35)</f>
        <v>633510.5</v>
      </c>
      <c r="J38" s="54">
        <f t="shared" si="5"/>
        <v>92492.364999999874</v>
      </c>
      <c r="K38" s="58">
        <f t="shared" ref="K38:K73" si="7">SUM(F38/I38)*100%</f>
        <v>1.1459997348110251</v>
      </c>
    </row>
    <row r="39" spans="1:11" ht="20.25" x14ac:dyDescent="0.3">
      <c r="A39" s="24">
        <v>400000</v>
      </c>
      <c r="B39" s="39" t="s">
        <v>21</v>
      </c>
      <c r="C39" s="69">
        <f>SUM(C40,C53,C51)</f>
        <v>178860.79999999999</v>
      </c>
      <c r="D39" s="69">
        <f>SUM(D40,D53,D51)</f>
        <v>161937.79999999999</v>
      </c>
      <c r="E39" s="69">
        <f>SUM(E40,E53,E51)</f>
        <v>161967.29999999999</v>
      </c>
      <c r="F39" s="103">
        <f>SUM(F40,F53,F51)</f>
        <v>161579.09999999998</v>
      </c>
      <c r="G39" s="55">
        <f t="shared" si="6"/>
        <v>-388.20000000001164</v>
      </c>
      <c r="H39" s="70">
        <f>SUM(F39/E39)</f>
        <v>0.99760321990920386</v>
      </c>
      <c r="I39" s="103">
        <f>SUM(I40,I53,I51)</f>
        <v>164373.30000000002</v>
      </c>
      <c r="J39" s="69">
        <f>SUM(J40,J53,J51)</f>
        <v>-2794.2000000000176</v>
      </c>
      <c r="K39" s="57">
        <f t="shared" si="7"/>
        <v>0.98300088883048498</v>
      </c>
    </row>
    <row r="40" spans="1:11" ht="20.25" x14ac:dyDescent="0.3">
      <c r="A40" s="24">
        <v>410300</v>
      </c>
      <c r="B40" s="39" t="s">
        <v>42</v>
      </c>
      <c r="C40" s="69">
        <f>SUM(C41:C50)</f>
        <v>177029.8</v>
      </c>
      <c r="D40" s="69">
        <f>SUM(D41:D50)</f>
        <v>159326.79999999999</v>
      </c>
      <c r="E40" s="69">
        <f>SUM(E41:E50)</f>
        <v>159326.79999999999</v>
      </c>
      <c r="F40" s="103">
        <f>SUM(F41:F50)</f>
        <v>159326.79999999999</v>
      </c>
      <c r="G40" s="55">
        <f t="shared" si="6"/>
        <v>0</v>
      </c>
      <c r="H40" s="70">
        <f>SUM(F40/E40)</f>
        <v>1</v>
      </c>
      <c r="I40" s="103">
        <f>SUM(I41:I50)</f>
        <v>152268.1</v>
      </c>
      <c r="J40" s="56">
        <f t="shared" ref="J40:J73" si="8">SUM(F40-I40)</f>
        <v>7058.6999999999825</v>
      </c>
      <c r="K40" s="57">
        <f t="shared" si="7"/>
        <v>1.0463570504918627</v>
      </c>
    </row>
    <row r="41" spans="1:11" ht="35.25" hidden="1" customHeight="1" x14ac:dyDescent="0.3">
      <c r="A41" s="20">
        <v>410304</v>
      </c>
      <c r="B41" s="89" t="s">
        <v>64</v>
      </c>
      <c r="C41" s="69"/>
      <c r="D41" s="69"/>
      <c r="E41" s="51"/>
      <c r="F41" s="100"/>
      <c r="G41" s="46"/>
      <c r="H41" s="47"/>
      <c r="I41" s="100"/>
      <c r="J41" s="48">
        <f t="shared" si="8"/>
        <v>0</v>
      </c>
      <c r="K41" s="57"/>
    </row>
    <row r="42" spans="1:11" ht="33" customHeight="1" x14ac:dyDescent="0.3">
      <c r="A42" s="20">
        <v>410325</v>
      </c>
      <c r="B42" s="89" t="s">
        <v>91</v>
      </c>
      <c r="C42" s="69"/>
      <c r="D42" s="69"/>
      <c r="E42" s="51"/>
      <c r="F42" s="100"/>
      <c r="G42" s="46"/>
      <c r="H42" s="47"/>
      <c r="I42" s="100">
        <v>3446.2</v>
      </c>
      <c r="J42" s="48">
        <f t="shared" si="8"/>
        <v>-3446.2</v>
      </c>
      <c r="K42" s="57"/>
    </row>
    <row r="43" spans="1:11" ht="20.25" x14ac:dyDescent="0.3">
      <c r="A43" s="20">
        <v>410339</v>
      </c>
      <c r="B43" s="85" t="s">
        <v>22</v>
      </c>
      <c r="C43" s="76">
        <v>177029.8</v>
      </c>
      <c r="D43" s="76">
        <v>159326.79999999999</v>
      </c>
      <c r="E43" s="76">
        <v>159326.79999999999</v>
      </c>
      <c r="F43" s="104">
        <v>159326.79999999999</v>
      </c>
      <c r="G43" s="46">
        <f>SUM(F43-E43)</f>
        <v>0</v>
      </c>
      <c r="H43" s="47">
        <f>SUM(F43/E43)</f>
        <v>1</v>
      </c>
      <c r="I43" s="104">
        <v>145174</v>
      </c>
      <c r="J43" s="48">
        <f t="shared" si="8"/>
        <v>14152.799999999988</v>
      </c>
      <c r="K43" s="73">
        <f t="shared" si="7"/>
        <v>1.0974885310041742</v>
      </c>
    </row>
    <row r="44" spans="1:11" ht="16.5" hidden="1" customHeight="1" x14ac:dyDescent="0.3">
      <c r="A44" s="20">
        <v>410342</v>
      </c>
      <c r="B44" s="85" t="s">
        <v>23</v>
      </c>
      <c r="C44" s="76"/>
      <c r="D44" s="76"/>
      <c r="E44" s="51"/>
      <c r="F44" s="104"/>
      <c r="G44" s="46">
        <f>SUM(F44-E44)</f>
        <v>0</v>
      </c>
      <c r="H44" s="47" t="e">
        <f>SUM(F44/E44)</f>
        <v>#DIV/0!</v>
      </c>
      <c r="I44" s="104"/>
      <c r="J44" s="48">
        <f t="shared" si="8"/>
        <v>0</v>
      </c>
      <c r="K44" s="73" t="e">
        <f t="shared" si="7"/>
        <v>#DIV/0!</v>
      </c>
    </row>
    <row r="45" spans="1:11" ht="37.5" x14ac:dyDescent="0.3">
      <c r="A45" s="20">
        <v>410345</v>
      </c>
      <c r="B45" s="89" t="s">
        <v>54</v>
      </c>
      <c r="C45" s="72"/>
      <c r="D45" s="121"/>
      <c r="E45" s="51"/>
      <c r="F45" s="104"/>
      <c r="G45" s="46">
        <f>SUM(F45-E45)</f>
        <v>0</v>
      </c>
      <c r="H45" s="47" t="e">
        <f>SUM(F45/E45)</f>
        <v>#DIV/0!</v>
      </c>
      <c r="I45" s="104">
        <v>2452</v>
      </c>
      <c r="J45" s="48">
        <f t="shared" si="8"/>
        <v>-2452</v>
      </c>
      <c r="K45" s="73">
        <f t="shared" si="7"/>
        <v>0</v>
      </c>
    </row>
    <row r="46" spans="1:11" ht="43.5" hidden="1" customHeight="1" x14ac:dyDescent="0.3">
      <c r="A46" s="20">
        <v>410351</v>
      </c>
      <c r="B46" s="94" t="s">
        <v>48</v>
      </c>
      <c r="C46" s="76"/>
      <c r="D46" s="76"/>
      <c r="E46" s="51"/>
      <c r="F46" s="104"/>
      <c r="G46" s="46">
        <f>SUM(F46-E46)</f>
        <v>0</v>
      </c>
      <c r="H46" s="47" t="e">
        <f>SUM(F46/E46)</f>
        <v>#DIV/0!</v>
      </c>
      <c r="I46" s="104"/>
      <c r="J46" s="48">
        <f t="shared" si="8"/>
        <v>0</v>
      </c>
      <c r="K46" s="73" t="e">
        <f t="shared" si="7"/>
        <v>#DIV/0!</v>
      </c>
    </row>
    <row r="47" spans="1:11" ht="39" customHeight="1" x14ac:dyDescent="0.3">
      <c r="A47" s="21">
        <v>410352</v>
      </c>
      <c r="B47" s="94" t="s">
        <v>77</v>
      </c>
      <c r="C47" s="76"/>
      <c r="D47" s="76"/>
      <c r="E47" s="51"/>
      <c r="F47" s="104"/>
      <c r="G47" s="46">
        <f>SUM(F47-E47)</f>
        <v>0</v>
      </c>
      <c r="H47" s="47" t="e">
        <f>SUM(F47/E47)</f>
        <v>#DIV/0!</v>
      </c>
      <c r="I47" s="104">
        <v>264</v>
      </c>
      <c r="J47" s="48">
        <f>SUM(F47-I47)</f>
        <v>-264</v>
      </c>
      <c r="K47" s="73">
        <f>SUM(F47/I47)*100%</f>
        <v>0</v>
      </c>
    </row>
    <row r="48" spans="1:11" ht="39" hidden="1" customHeight="1" x14ac:dyDescent="0.3">
      <c r="A48" s="21">
        <v>410351</v>
      </c>
      <c r="B48" s="94" t="s">
        <v>84</v>
      </c>
      <c r="C48" s="76"/>
      <c r="D48" s="76"/>
      <c r="E48" s="51"/>
      <c r="F48" s="104"/>
      <c r="G48" s="46"/>
      <c r="H48" s="47"/>
      <c r="I48" s="104"/>
      <c r="J48" s="48">
        <f t="shared" si="8"/>
        <v>0</v>
      </c>
      <c r="K48" s="73"/>
    </row>
    <row r="49" spans="1:11" ht="39" customHeight="1" x14ac:dyDescent="0.3">
      <c r="A49" s="21">
        <v>410355</v>
      </c>
      <c r="B49" s="94" t="s">
        <v>79</v>
      </c>
      <c r="C49" s="76"/>
      <c r="D49" s="76"/>
      <c r="E49" s="51"/>
      <c r="F49" s="104"/>
      <c r="G49" s="46">
        <f>SUM(F49-E49)</f>
        <v>0</v>
      </c>
      <c r="H49" s="47" t="e">
        <f>SUM(F49/E49)</f>
        <v>#DIV/0!</v>
      </c>
      <c r="I49" s="104">
        <v>431.9</v>
      </c>
      <c r="J49" s="48">
        <f>SUM(F49-I49)</f>
        <v>-431.9</v>
      </c>
      <c r="K49" s="73">
        <f>SUM(F49/I49)*100%</f>
        <v>0</v>
      </c>
    </row>
    <row r="50" spans="1:11" ht="46.9" customHeight="1" x14ac:dyDescent="0.3">
      <c r="A50" s="21">
        <v>410356</v>
      </c>
      <c r="B50" s="94" t="s">
        <v>83</v>
      </c>
      <c r="C50" s="76"/>
      <c r="D50" s="76"/>
      <c r="E50" s="51"/>
      <c r="F50" s="104"/>
      <c r="G50" s="46"/>
      <c r="H50" s="47" t="e">
        <f>SUM(F50/E50)</f>
        <v>#DIV/0!</v>
      </c>
      <c r="I50" s="104">
        <v>500</v>
      </c>
      <c r="J50" s="48">
        <f t="shared" si="8"/>
        <v>-500</v>
      </c>
      <c r="K50" s="73"/>
    </row>
    <row r="51" spans="1:11" ht="21" x14ac:dyDescent="0.3">
      <c r="A51" s="24">
        <v>410400</v>
      </c>
      <c r="B51" s="91" t="s">
        <v>68</v>
      </c>
      <c r="C51" s="90">
        <f>SUM(C52)</f>
        <v>0</v>
      </c>
      <c r="D51" s="90">
        <f>SUM(D52)</f>
        <v>0</v>
      </c>
      <c r="E51" s="90">
        <f>SUM(E52)</f>
        <v>0</v>
      </c>
      <c r="F51" s="105"/>
      <c r="G51" s="55">
        <f>SUM(F51-E51)</f>
        <v>0</v>
      </c>
      <c r="H51" s="70" t="e">
        <f>SUM(F51/E51)</f>
        <v>#DIV/0!</v>
      </c>
      <c r="I51" s="105">
        <f>SUM(I52)</f>
        <v>2602.6</v>
      </c>
      <c r="J51" s="56">
        <f>SUM(F51-I51)</f>
        <v>-2602.6</v>
      </c>
      <c r="K51" s="57">
        <f t="shared" si="7"/>
        <v>0</v>
      </c>
    </row>
    <row r="52" spans="1:11" ht="48" customHeight="1" x14ac:dyDescent="0.3">
      <c r="A52" s="20">
        <v>410402</v>
      </c>
      <c r="B52" s="94" t="s">
        <v>67</v>
      </c>
      <c r="C52" s="76"/>
      <c r="D52" s="76"/>
      <c r="E52" s="76"/>
      <c r="F52" s="104"/>
      <c r="G52" s="46">
        <f>SUM(F52-E52)</f>
        <v>0</v>
      </c>
      <c r="H52" s="47" t="e">
        <f>SUM(F52/E52)</f>
        <v>#DIV/0!</v>
      </c>
      <c r="I52" s="104">
        <v>2602.6</v>
      </c>
      <c r="J52" s="48">
        <f>SUM(F52-I52)</f>
        <v>-2602.6</v>
      </c>
      <c r="K52" s="73">
        <f t="shared" si="7"/>
        <v>0</v>
      </c>
    </row>
    <row r="53" spans="1:11" ht="24.6" customHeight="1" x14ac:dyDescent="0.3">
      <c r="A53" s="24">
        <v>410500</v>
      </c>
      <c r="B53" s="39" t="s">
        <v>43</v>
      </c>
      <c r="C53" s="69">
        <f>SUM(C54:C73)</f>
        <v>1831</v>
      </c>
      <c r="D53" s="69">
        <f>SUM(D54:D73)</f>
        <v>2611.0000000000005</v>
      </c>
      <c r="E53" s="69">
        <f>SUM(E54:E73)</f>
        <v>2640.5000000000005</v>
      </c>
      <c r="F53" s="103">
        <f>SUM(F54:F73)</f>
        <v>2252.3000000000002</v>
      </c>
      <c r="G53" s="69">
        <f>SUM(G54:G73)</f>
        <v>-388.20000000000005</v>
      </c>
      <c r="H53" s="47">
        <f>SUM(F53/E53)</f>
        <v>0.8529823896989206</v>
      </c>
      <c r="I53" s="103">
        <f>SUM(I54:I73)</f>
        <v>9502.6</v>
      </c>
      <c r="J53" s="56">
        <f t="shared" si="8"/>
        <v>-7250.3</v>
      </c>
      <c r="K53" s="74">
        <f t="shared" si="7"/>
        <v>0.2370193420748006</v>
      </c>
    </row>
    <row r="54" spans="1:11" ht="26.25" hidden="1" customHeight="1" x14ac:dyDescent="0.3">
      <c r="A54" s="20">
        <v>410501</v>
      </c>
      <c r="B54" s="92" t="s">
        <v>44</v>
      </c>
      <c r="C54" s="75"/>
      <c r="D54" s="75"/>
      <c r="E54" s="51"/>
      <c r="F54" s="104"/>
      <c r="G54" s="46"/>
      <c r="H54" s="47"/>
      <c r="I54" s="104"/>
      <c r="J54" s="48">
        <f t="shared" si="8"/>
        <v>0</v>
      </c>
      <c r="K54" s="73" t="e">
        <f t="shared" si="7"/>
        <v>#DIV/0!</v>
      </c>
    </row>
    <row r="55" spans="1:11" ht="39" customHeight="1" x14ac:dyDescent="0.3">
      <c r="A55" s="20">
        <v>410504</v>
      </c>
      <c r="B55" s="94" t="s">
        <v>85</v>
      </c>
      <c r="C55" s="76"/>
      <c r="D55" s="76"/>
      <c r="E55" s="51"/>
      <c r="F55" s="104"/>
      <c r="G55" s="46">
        <f>SUM(F55-E55)</f>
        <v>0</v>
      </c>
      <c r="H55" s="47" t="e">
        <f>SUM(F55/E55)</f>
        <v>#DIV/0!</v>
      </c>
      <c r="I55" s="104">
        <v>592.70000000000005</v>
      </c>
      <c r="J55" s="48">
        <f t="shared" si="8"/>
        <v>-592.70000000000005</v>
      </c>
      <c r="K55" s="73">
        <f t="shared" si="7"/>
        <v>0</v>
      </c>
    </row>
    <row r="56" spans="1:11" ht="39" customHeight="1" x14ac:dyDescent="0.3">
      <c r="A56" s="20">
        <v>410506</v>
      </c>
      <c r="B56" s="93" t="s">
        <v>80</v>
      </c>
      <c r="C56" s="77"/>
      <c r="D56" s="77"/>
      <c r="E56" s="51"/>
      <c r="F56" s="104"/>
      <c r="G56" s="46">
        <f>SUM(F56-E56)</f>
        <v>0</v>
      </c>
      <c r="H56" s="47" t="e">
        <f>SUM(F56/E56)</f>
        <v>#DIV/0!</v>
      </c>
      <c r="I56" s="104">
        <v>758.8</v>
      </c>
      <c r="J56" s="48">
        <f t="shared" si="8"/>
        <v>-758.8</v>
      </c>
      <c r="K56" s="73">
        <f t="shared" si="7"/>
        <v>0</v>
      </c>
    </row>
    <row r="57" spans="1:11" ht="36" hidden="1" customHeight="1" x14ac:dyDescent="0.3">
      <c r="A57" s="20">
        <v>410508</v>
      </c>
      <c r="B57" s="92" t="s">
        <v>50</v>
      </c>
      <c r="C57" s="62"/>
      <c r="D57" s="62"/>
      <c r="E57" s="51"/>
      <c r="F57" s="104"/>
      <c r="G57" s="46"/>
      <c r="H57" s="47"/>
      <c r="I57" s="104"/>
      <c r="J57" s="48">
        <f t="shared" si="8"/>
        <v>0</v>
      </c>
      <c r="K57" s="73"/>
    </row>
    <row r="58" spans="1:11" ht="33.6" customHeight="1" x14ac:dyDescent="0.3">
      <c r="A58" s="20">
        <v>410509</v>
      </c>
      <c r="B58" s="92" t="s">
        <v>66</v>
      </c>
      <c r="C58" s="62"/>
      <c r="D58" s="62"/>
      <c r="E58" s="51"/>
      <c r="F58" s="104"/>
      <c r="G58" s="46">
        <f t="shared" ref="G58:G65" si="9">SUM(F58-E58)</f>
        <v>0</v>
      </c>
      <c r="H58" s="47" t="e">
        <f t="shared" ref="H58:H65" si="10">SUM(F58/E58)</f>
        <v>#DIV/0!</v>
      </c>
      <c r="I58" s="104">
        <v>555.70000000000005</v>
      </c>
      <c r="J58" s="48">
        <f t="shared" si="8"/>
        <v>-555.70000000000005</v>
      </c>
      <c r="K58" s="73"/>
    </row>
    <row r="59" spans="1:11" ht="39" customHeight="1" x14ac:dyDescent="0.3">
      <c r="A59" s="20">
        <v>410510</v>
      </c>
      <c r="B59" s="123" t="s">
        <v>62</v>
      </c>
      <c r="C59" s="62">
        <v>1831</v>
      </c>
      <c r="D59" s="62">
        <v>1639.7</v>
      </c>
      <c r="E59" s="62">
        <v>1644.2</v>
      </c>
      <c r="F59" s="104">
        <v>1639.7</v>
      </c>
      <c r="G59" s="46">
        <f t="shared" si="9"/>
        <v>-4.5</v>
      </c>
      <c r="H59" s="47">
        <f t="shared" si="10"/>
        <v>0.99726310667801965</v>
      </c>
      <c r="I59" s="104">
        <v>1535.1</v>
      </c>
      <c r="J59" s="48">
        <f t="shared" si="8"/>
        <v>104.60000000000014</v>
      </c>
      <c r="K59" s="73">
        <f t="shared" si="7"/>
        <v>1.0681388834603609</v>
      </c>
    </row>
    <row r="60" spans="1:11" ht="34.5" hidden="1" customHeight="1" x14ac:dyDescent="0.3">
      <c r="A60" s="20">
        <v>410511</v>
      </c>
      <c r="B60" s="87" t="s">
        <v>52</v>
      </c>
      <c r="C60" s="62"/>
      <c r="D60" s="62"/>
      <c r="E60" s="62"/>
      <c r="F60" s="104"/>
      <c r="G60" s="46">
        <f t="shared" si="9"/>
        <v>0</v>
      </c>
      <c r="H60" s="47" t="e">
        <f t="shared" si="10"/>
        <v>#DIV/0!</v>
      </c>
      <c r="I60" s="104"/>
      <c r="J60" s="48">
        <f t="shared" si="8"/>
        <v>0</v>
      </c>
      <c r="K60" s="73" t="e">
        <f t="shared" si="7"/>
        <v>#DIV/0!</v>
      </c>
    </row>
    <row r="61" spans="1:11" ht="38.25" customHeight="1" x14ac:dyDescent="0.3">
      <c r="A61" s="20">
        <v>410512</v>
      </c>
      <c r="B61" s="124" t="s">
        <v>49</v>
      </c>
      <c r="C61" s="62"/>
      <c r="D61" s="62">
        <v>822.6</v>
      </c>
      <c r="E61" s="62">
        <v>822.6</v>
      </c>
      <c r="F61" s="104">
        <v>441.9</v>
      </c>
      <c r="G61" s="46">
        <f t="shared" si="9"/>
        <v>-380.70000000000005</v>
      </c>
      <c r="H61" s="47">
        <f t="shared" si="10"/>
        <v>0.53719912472647702</v>
      </c>
      <c r="I61" s="104">
        <v>1173.5</v>
      </c>
      <c r="J61" s="48">
        <f t="shared" si="8"/>
        <v>-731.6</v>
      </c>
      <c r="K61" s="73">
        <f t="shared" si="7"/>
        <v>0.37656582871751171</v>
      </c>
    </row>
    <row r="62" spans="1:11" ht="39" customHeight="1" x14ac:dyDescent="0.3">
      <c r="A62" s="20">
        <v>410514</v>
      </c>
      <c r="B62" s="124" t="s">
        <v>53</v>
      </c>
      <c r="C62" s="62"/>
      <c r="D62" s="62"/>
      <c r="E62" s="62"/>
      <c r="F62" s="104"/>
      <c r="G62" s="46">
        <f t="shared" si="9"/>
        <v>0</v>
      </c>
      <c r="H62" s="47" t="e">
        <f t="shared" si="10"/>
        <v>#DIV/0!</v>
      </c>
      <c r="I62" s="104">
        <v>1276.4000000000001</v>
      </c>
      <c r="J62" s="48">
        <f t="shared" si="8"/>
        <v>-1276.4000000000001</v>
      </c>
      <c r="K62" s="73">
        <f t="shared" si="7"/>
        <v>0</v>
      </c>
    </row>
    <row r="63" spans="1:11" ht="31.15" hidden="1" customHeight="1" x14ac:dyDescent="0.3">
      <c r="A63" s="20">
        <v>410515</v>
      </c>
      <c r="B63" s="93" t="s">
        <v>47</v>
      </c>
      <c r="C63" s="62"/>
      <c r="D63" s="62"/>
      <c r="E63" s="62"/>
      <c r="F63" s="104"/>
      <c r="G63" s="46">
        <f t="shared" si="9"/>
        <v>0</v>
      </c>
      <c r="H63" s="47" t="e">
        <f t="shared" si="10"/>
        <v>#DIV/0!</v>
      </c>
      <c r="I63" s="104"/>
      <c r="J63" s="48">
        <f t="shared" si="8"/>
        <v>0</v>
      </c>
      <c r="K63" s="73" t="e">
        <f t="shared" si="7"/>
        <v>#DIV/0!</v>
      </c>
    </row>
    <row r="64" spans="1:11" ht="43.5" customHeight="1" x14ac:dyDescent="0.3">
      <c r="A64" s="20">
        <v>410517</v>
      </c>
      <c r="B64" s="92" t="s">
        <v>70</v>
      </c>
      <c r="C64" s="62"/>
      <c r="D64" s="62">
        <v>25.8</v>
      </c>
      <c r="E64" s="62">
        <v>25.8</v>
      </c>
      <c r="F64" s="104">
        <v>25.8</v>
      </c>
      <c r="G64" s="46">
        <f t="shared" si="9"/>
        <v>0</v>
      </c>
      <c r="H64" s="47">
        <f t="shared" si="10"/>
        <v>1</v>
      </c>
      <c r="I64" s="104">
        <v>14.4</v>
      </c>
      <c r="J64" s="48">
        <f t="shared" si="8"/>
        <v>11.4</v>
      </c>
      <c r="K64" s="73">
        <f t="shared" si="7"/>
        <v>1.7916666666666667</v>
      </c>
    </row>
    <row r="65" spans="1:11" ht="32.25" hidden="1" customHeight="1" x14ac:dyDescent="0.3">
      <c r="A65" s="20">
        <v>410518</v>
      </c>
      <c r="B65" s="92" t="s">
        <v>72</v>
      </c>
      <c r="C65" s="62"/>
      <c r="D65" s="62"/>
      <c r="E65" s="62"/>
      <c r="F65" s="104"/>
      <c r="G65" s="46">
        <f t="shared" si="9"/>
        <v>0</v>
      </c>
      <c r="H65" s="47" t="e">
        <f t="shared" si="10"/>
        <v>#DIV/0!</v>
      </c>
      <c r="I65" s="104"/>
      <c r="J65" s="48">
        <f t="shared" si="8"/>
        <v>0</v>
      </c>
      <c r="K65" s="73"/>
    </row>
    <row r="66" spans="1:11" ht="40.5" hidden="1" customHeight="1" x14ac:dyDescent="0.3">
      <c r="A66" s="20">
        <v>410520</v>
      </c>
      <c r="B66" s="87" t="s">
        <v>46</v>
      </c>
      <c r="C66" s="61"/>
      <c r="D66" s="61"/>
      <c r="E66" s="61"/>
      <c r="F66" s="104"/>
      <c r="G66" s="46"/>
      <c r="H66" s="47"/>
      <c r="I66" s="104"/>
      <c r="J66" s="48">
        <f t="shared" si="8"/>
        <v>0</v>
      </c>
      <c r="K66" s="73" t="e">
        <f t="shared" si="7"/>
        <v>#DIV/0!</v>
      </c>
    </row>
    <row r="67" spans="1:11" ht="33.75" hidden="1" customHeight="1" x14ac:dyDescent="0.3">
      <c r="A67" s="20">
        <v>410523</v>
      </c>
      <c r="B67" s="87" t="s">
        <v>51</v>
      </c>
      <c r="C67" s="61"/>
      <c r="D67" s="61"/>
      <c r="E67" s="61"/>
      <c r="F67" s="104"/>
      <c r="G67" s="46"/>
      <c r="H67" s="47"/>
      <c r="I67" s="104"/>
      <c r="J67" s="48">
        <f t="shared" si="8"/>
        <v>0</v>
      </c>
      <c r="K67" s="73" t="e">
        <f t="shared" si="7"/>
        <v>#DIV/0!</v>
      </c>
    </row>
    <row r="68" spans="1:11" ht="30.75" hidden="1" customHeight="1" x14ac:dyDescent="0.3">
      <c r="A68" s="20">
        <v>410530</v>
      </c>
      <c r="B68" s="92" t="s">
        <v>71</v>
      </c>
      <c r="C68" s="61"/>
      <c r="D68" s="61"/>
      <c r="E68" s="61"/>
      <c r="F68" s="104"/>
      <c r="G68" s="46"/>
      <c r="H68" s="47"/>
      <c r="I68" s="104"/>
      <c r="J68" s="48">
        <f t="shared" si="8"/>
        <v>0</v>
      </c>
      <c r="K68" s="73"/>
    </row>
    <row r="69" spans="1:11" ht="20.25" customHeight="1" x14ac:dyDescent="0.3">
      <c r="A69" s="20">
        <v>410539</v>
      </c>
      <c r="B69" s="87" t="s">
        <v>45</v>
      </c>
      <c r="C69" s="61"/>
      <c r="D69" s="61">
        <v>122.9</v>
      </c>
      <c r="E69" s="61">
        <v>147.9</v>
      </c>
      <c r="F69" s="104">
        <v>144.9</v>
      </c>
      <c r="G69" s="46">
        <f>SUM(F69-E69)</f>
        <v>-3</v>
      </c>
      <c r="H69" s="47">
        <f>SUM(F69/E69)</f>
        <v>0.97971602434077076</v>
      </c>
      <c r="I69" s="104">
        <v>42.6</v>
      </c>
      <c r="J69" s="48">
        <f t="shared" si="8"/>
        <v>102.30000000000001</v>
      </c>
      <c r="K69" s="60">
        <f t="shared" si="7"/>
        <v>3.4014084507042255</v>
      </c>
    </row>
    <row r="70" spans="1:11" ht="41.25" hidden="1" customHeight="1" x14ac:dyDescent="0.3">
      <c r="A70" s="20">
        <v>410541</v>
      </c>
      <c r="B70" s="92" t="s">
        <v>60</v>
      </c>
      <c r="C70" s="61"/>
      <c r="D70" s="61"/>
      <c r="E70" s="61"/>
      <c r="F70" s="104"/>
      <c r="G70" s="46"/>
      <c r="H70" s="47"/>
      <c r="I70" s="104"/>
      <c r="J70" s="48">
        <f t="shared" si="8"/>
        <v>0</v>
      </c>
      <c r="K70" s="60" t="e">
        <f t="shared" si="7"/>
        <v>#DIV/0!</v>
      </c>
    </row>
    <row r="71" spans="1:11" ht="30.75" hidden="1" customHeight="1" x14ac:dyDescent="0.3">
      <c r="A71" s="20">
        <v>410543</v>
      </c>
      <c r="B71" s="87" t="s">
        <v>63</v>
      </c>
      <c r="C71" s="61"/>
      <c r="D71" s="61"/>
      <c r="E71" s="61"/>
      <c r="F71" s="104"/>
      <c r="G71" s="46"/>
      <c r="H71" s="47"/>
      <c r="I71" s="104"/>
      <c r="J71" s="48">
        <f t="shared" si="8"/>
        <v>0</v>
      </c>
      <c r="K71" s="60" t="e">
        <f t="shared" si="7"/>
        <v>#DIV/0!</v>
      </c>
    </row>
    <row r="72" spans="1:11" ht="36.75" hidden="1" customHeight="1" x14ac:dyDescent="0.3">
      <c r="A72" s="20">
        <v>410545</v>
      </c>
      <c r="B72" s="87" t="s">
        <v>65</v>
      </c>
      <c r="C72" s="61"/>
      <c r="D72" s="61"/>
      <c r="E72" s="61"/>
      <c r="F72" s="104"/>
      <c r="G72" s="46"/>
      <c r="H72" s="47"/>
      <c r="I72" s="104"/>
      <c r="J72" s="48">
        <f t="shared" si="8"/>
        <v>0</v>
      </c>
      <c r="K72" s="60" t="e">
        <f t="shared" si="7"/>
        <v>#DIV/0!</v>
      </c>
    </row>
    <row r="73" spans="1:11" ht="36.75" customHeight="1" x14ac:dyDescent="0.3">
      <c r="A73" s="20">
        <v>410550</v>
      </c>
      <c r="B73" s="87" t="s">
        <v>69</v>
      </c>
      <c r="C73" s="61"/>
      <c r="D73" s="61"/>
      <c r="E73" s="61"/>
      <c r="F73" s="104"/>
      <c r="G73" s="130">
        <f>SUM(F73-E73)</f>
        <v>0</v>
      </c>
      <c r="H73" s="47" t="e">
        <f>SUM(F73/E73)</f>
        <v>#DIV/0!</v>
      </c>
      <c r="I73" s="104">
        <v>3553.4</v>
      </c>
      <c r="J73" s="48">
        <f t="shared" si="8"/>
        <v>-3553.4</v>
      </c>
      <c r="K73" s="73">
        <f t="shared" si="7"/>
        <v>0</v>
      </c>
    </row>
    <row r="74" spans="1:11" ht="20.25" x14ac:dyDescent="0.3">
      <c r="A74" s="125"/>
      <c r="B74" s="40" t="s">
        <v>36</v>
      </c>
      <c r="C74" s="54">
        <f>SUM(C38:C39)</f>
        <v>889470.2</v>
      </c>
      <c r="D74" s="54">
        <f>SUM(D38:D39)</f>
        <v>872547.2</v>
      </c>
      <c r="E74" s="54">
        <f>SUM(E38:E39)</f>
        <v>877604.39999999991</v>
      </c>
      <c r="F74" s="102">
        <f>SUM(F38:F39)</f>
        <v>887581.96499999985</v>
      </c>
      <c r="G74" s="54">
        <f>SUM(G38:G39)</f>
        <v>9977.5649999998859</v>
      </c>
      <c r="H74" s="43">
        <f>SUM(F74/E74)</f>
        <v>1.0113690918140337</v>
      </c>
      <c r="I74" s="102">
        <f>SUM(I38:I39)</f>
        <v>797883.8</v>
      </c>
      <c r="J74" s="54">
        <f>SUM(J38:J39)</f>
        <v>89698.164999999863</v>
      </c>
      <c r="K74" s="58">
        <f>SUM(F74/I74)*100%</f>
        <v>1.1124200854811186</v>
      </c>
    </row>
    <row r="75" spans="1:11" ht="17.25" x14ac:dyDescent="0.25">
      <c r="A75" s="160" t="s">
        <v>35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2"/>
    </row>
    <row r="76" spans="1:11" ht="20.25" x14ac:dyDescent="0.3">
      <c r="A76" s="21">
        <v>190100</v>
      </c>
      <c r="B76" s="136" t="s">
        <v>13</v>
      </c>
      <c r="C76" s="121">
        <v>373</v>
      </c>
      <c r="D76" s="121">
        <v>373</v>
      </c>
      <c r="E76" s="121">
        <v>373</v>
      </c>
      <c r="F76" s="101">
        <v>507</v>
      </c>
      <c r="G76" s="46">
        <f>SUM(F76-E76)</f>
        <v>134</v>
      </c>
      <c r="H76" s="47">
        <f t="shared" ref="H76:H81" si="11">SUM(F76/E76)</f>
        <v>1.3592493297587132</v>
      </c>
      <c r="I76" s="101">
        <v>261.60000000000002</v>
      </c>
      <c r="J76" s="48">
        <f t="shared" ref="J76:J84" si="12">SUM(F76-I76)</f>
        <v>245.39999999999998</v>
      </c>
      <c r="K76" s="49">
        <f>SUM(F76/I76)*100%</f>
        <v>1.9380733944954127</v>
      </c>
    </row>
    <row r="77" spans="1:11" ht="30" customHeight="1" x14ac:dyDescent="0.3">
      <c r="A77" s="21">
        <v>211100</v>
      </c>
      <c r="B77" s="136" t="s">
        <v>76</v>
      </c>
      <c r="C77" s="121"/>
      <c r="D77" s="121"/>
      <c r="E77" s="121"/>
      <c r="F77" s="101">
        <v>0.8</v>
      </c>
      <c r="G77" s="46">
        <f>SUM(F77-E77)</f>
        <v>0.8</v>
      </c>
      <c r="H77" s="47" t="e">
        <f t="shared" si="11"/>
        <v>#DIV/0!</v>
      </c>
      <c r="I77" s="101">
        <v>3</v>
      </c>
      <c r="J77" s="48">
        <f t="shared" si="12"/>
        <v>-2.2000000000000002</v>
      </c>
      <c r="K77" s="49">
        <f>SUM(F77/I77)*100%</f>
        <v>0.26666666666666666</v>
      </c>
    </row>
    <row r="78" spans="1:11" ht="34.15" customHeight="1" x14ac:dyDescent="0.3">
      <c r="A78" s="21">
        <v>240621</v>
      </c>
      <c r="B78" s="144" t="s">
        <v>29</v>
      </c>
      <c r="C78" s="145">
        <v>70</v>
      </c>
      <c r="D78" s="145">
        <v>70</v>
      </c>
      <c r="E78" s="145">
        <v>70</v>
      </c>
      <c r="F78" s="108">
        <v>136</v>
      </c>
      <c r="G78" s="46">
        <f>SUM(F78-E78)</f>
        <v>66</v>
      </c>
      <c r="H78" s="47">
        <f t="shared" si="11"/>
        <v>1.9428571428571428</v>
      </c>
      <c r="I78" s="108">
        <v>155.5</v>
      </c>
      <c r="J78" s="48">
        <f t="shared" si="12"/>
        <v>-19.5</v>
      </c>
      <c r="K78" s="49">
        <f>SUM(F78/I78)*100%</f>
        <v>0.87459807073954987</v>
      </c>
    </row>
    <row r="79" spans="1:11" ht="19.899999999999999" customHeight="1" x14ac:dyDescent="0.3">
      <c r="A79" s="21">
        <v>250000</v>
      </c>
      <c r="B79" s="144" t="s">
        <v>25</v>
      </c>
      <c r="C79" s="126">
        <v>9268.5</v>
      </c>
      <c r="D79" s="126">
        <v>9268.5</v>
      </c>
      <c r="E79" s="126">
        <v>9268.5</v>
      </c>
      <c r="F79" s="106">
        <v>13021.3</v>
      </c>
      <c r="G79" s="46">
        <f>SUM(F79-E79)</f>
        <v>3752.7999999999993</v>
      </c>
      <c r="H79" s="47">
        <f t="shared" si="11"/>
        <v>1.4048983114851377</v>
      </c>
      <c r="I79" s="106">
        <v>63461</v>
      </c>
      <c r="J79" s="48">
        <f t="shared" si="12"/>
        <v>-50439.7</v>
      </c>
      <c r="K79" s="49">
        <f>SUM(F79/I79)*100%</f>
        <v>0.20518586218307305</v>
      </c>
    </row>
    <row r="80" spans="1:11" ht="40.5" hidden="1" x14ac:dyDescent="0.3">
      <c r="A80" s="20">
        <v>410366</v>
      </c>
      <c r="B80" s="127" t="s">
        <v>24</v>
      </c>
      <c r="C80" s="128"/>
      <c r="D80" s="128"/>
      <c r="E80" s="78"/>
      <c r="F80" s="106"/>
      <c r="G80" s="46">
        <f>SUM(F80-E80)</f>
        <v>0</v>
      </c>
      <c r="H80" s="47" t="e">
        <f t="shared" si="11"/>
        <v>#DIV/0!</v>
      </c>
      <c r="I80" s="106"/>
      <c r="J80" s="48">
        <f t="shared" si="12"/>
        <v>0</v>
      </c>
      <c r="K80" s="49"/>
    </row>
    <row r="81" spans="1:11" ht="20.25" x14ac:dyDescent="0.3">
      <c r="A81" s="23"/>
      <c r="B81" s="40" t="s">
        <v>26</v>
      </c>
      <c r="C81" s="54">
        <f>SUM(C83:C87)</f>
        <v>600</v>
      </c>
      <c r="D81" s="54">
        <f>SUM(D82:D87)</f>
        <v>600</v>
      </c>
      <c r="E81" s="54">
        <f>SUM(E83:E87)</f>
        <v>600</v>
      </c>
      <c r="F81" s="54">
        <f>SUM(F82:F87)</f>
        <v>82.300000000000011</v>
      </c>
      <c r="G81" s="54">
        <f>SUM(G82:G87)</f>
        <v>-517.70000000000005</v>
      </c>
      <c r="H81" s="43">
        <f t="shared" si="11"/>
        <v>0.13716666666666669</v>
      </c>
      <c r="I81" s="102">
        <f>SUM(I82:I88)</f>
        <v>2472.6999999999998</v>
      </c>
      <c r="J81" s="54">
        <f t="shared" si="12"/>
        <v>-2390.3999999999996</v>
      </c>
      <c r="K81" s="58">
        <f>SUM(F81/I81)*100%</f>
        <v>3.3283455332227936E-2</v>
      </c>
    </row>
    <row r="82" spans="1:11" ht="33" customHeight="1" x14ac:dyDescent="0.3">
      <c r="A82" s="25">
        <v>241109</v>
      </c>
      <c r="B82" s="135" t="s">
        <v>58</v>
      </c>
      <c r="C82" s="79"/>
      <c r="D82" s="79"/>
      <c r="E82" s="79"/>
      <c r="F82" s="104">
        <v>2.4</v>
      </c>
      <c r="G82" s="95">
        <f t="shared" ref="G82:G87" si="13">SUM(F82-E82)</f>
        <v>2.4</v>
      </c>
      <c r="H82" s="96"/>
      <c r="I82" s="104">
        <v>2.4</v>
      </c>
      <c r="J82" s="80">
        <f t="shared" si="12"/>
        <v>0</v>
      </c>
      <c r="K82" s="73">
        <f>SUM(F82/I82)*100%</f>
        <v>1</v>
      </c>
    </row>
    <row r="83" spans="1:11" ht="18.600000000000001" customHeight="1" x14ac:dyDescent="0.3">
      <c r="A83" s="25">
        <v>241700</v>
      </c>
      <c r="B83" s="132" t="s">
        <v>31</v>
      </c>
      <c r="C83" s="88"/>
      <c r="D83" s="88"/>
      <c r="E83" s="80"/>
      <c r="F83" s="101"/>
      <c r="G83" s="46">
        <f t="shared" si="13"/>
        <v>0</v>
      </c>
      <c r="H83" s="47"/>
      <c r="I83" s="101"/>
      <c r="J83" s="80">
        <f t="shared" si="12"/>
        <v>0</v>
      </c>
      <c r="K83" s="73" t="e">
        <f>SUM(F83/I83)*100%</f>
        <v>#DIV/0!</v>
      </c>
    </row>
    <row r="84" spans="1:11" ht="20.25" hidden="1" customHeight="1" x14ac:dyDescent="0.3">
      <c r="A84" s="21">
        <v>310300</v>
      </c>
      <c r="B84" s="133" t="s">
        <v>41</v>
      </c>
      <c r="C84" s="81"/>
      <c r="D84" s="81"/>
      <c r="E84" s="53"/>
      <c r="F84" s="101"/>
      <c r="G84" s="46">
        <f t="shared" si="13"/>
        <v>0</v>
      </c>
      <c r="H84" s="47"/>
      <c r="I84" s="101"/>
      <c r="J84" s="48">
        <f t="shared" si="12"/>
        <v>0</v>
      </c>
      <c r="K84" s="60"/>
    </row>
    <row r="85" spans="1:11" ht="21.75" customHeight="1" x14ac:dyDescent="0.3">
      <c r="A85" s="21">
        <v>330101</v>
      </c>
      <c r="B85" s="134" t="s">
        <v>27</v>
      </c>
      <c r="C85" s="82">
        <v>500</v>
      </c>
      <c r="D85" s="82">
        <v>500</v>
      </c>
      <c r="E85" s="82">
        <v>500</v>
      </c>
      <c r="F85" s="101">
        <v>79.900000000000006</v>
      </c>
      <c r="G85" s="46">
        <f t="shared" si="13"/>
        <v>-420.1</v>
      </c>
      <c r="H85" s="47">
        <f>SUM(F85/E85)</f>
        <v>0.1598</v>
      </c>
      <c r="I85" s="101">
        <v>1470.3</v>
      </c>
      <c r="J85" s="48">
        <f>SUM(F85-I85)</f>
        <v>-1390.3999999999999</v>
      </c>
      <c r="K85" s="73">
        <f>SUM(F85/I85)*100%</f>
        <v>5.4342651159627289E-2</v>
      </c>
    </row>
    <row r="86" spans="1:11" ht="37.5" hidden="1" x14ac:dyDescent="0.3">
      <c r="A86" s="20">
        <v>410345</v>
      </c>
      <c r="B86" s="89" t="s">
        <v>54</v>
      </c>
      <c r="C86" s="81"/>
      <c r="D86" s="81"/>
      <c r="E86" s="81"/>
      <c r="F86" s="101"/>
      <c r="G86" s="46"/>
      <c r="H86" s="47"/>
      <c r="I86" s="101"/>
      <c r="J86" s="48">
        <f>SUM(F86-I86)</f>
        <v>0</v>
      </c>
      <c r="K86" s="49"/>
    </row>
    <row r="87" spans="1:11" ht="75" x14ac:dyDescent="0.3">
      <c r="A87" s="20">
        <v>330102</v>
      </c>
      <c r="B87" s="89" t="s">
        <v>88</v>
      </c>
      <c r="C87" s="137">
        <v>100</v>
      </c>
      <c r="D87" s="137">
        <v>100</v>
      </c>
      <c r="E87" s="137">
        <v>100</v>
      </c>
      <c r="F87" s="101"/>
      <c r="G87" s="46">
        <f t="shared" si="13"/>
        <v>-100</v>
      </c>
      <c r="H87" s="47">
        <f>SUM(F87/E87)</f>
        <v>0</v>
      </c>
      <c r="I87" s="101"/>
      <c r="J87" s="48">
        <f>SUM(F87-I87)</f>
        <v>0</v>
      </c>
      <c r="K87" s="73" t="e">
        <f>SUM(F87/I87)*100%</f>
        <v>#DIV/0!</v>
      </c>
    </row>
    <row r="88" spans="1:11" ht="20.25" x14ac:dyDescent="0.3">
      <c r="A88" s="20">
        <v>410539</v>
      </c>
      <c r="B88" s="89" t="s">
        <v>92</v>
      </c>
      <c r="C88" s="137"/>
      <c r="D88" s="137"/>
      <c r="E88" s="137"/>
      <c r="F88" s="101"/>
      <c r="G88" s="46"/>
      <c r="H88" s="47"/>
      <c r="I88" s="101">
        <v>1000</v>
      </c>
      <c r="J88" s="48">
        <f>SUM(F88-I88)</f>
        <v>-1000</v>
      </c>
      <c r="K88" s="73"/>
    </row>
    <row r="89" spans="1:11" ht="20.25" x14ac:dyDescent="0.3">
      <c r="A89" s="23"/>
      <c r="B89" s="40" t="s">
        <v>37</v>
      </c>
      <c r="C89" s="71">
        <f>SUM(C76:C81)</f>
        <v>10311.5</v>
      </c>
      <c r="D89" s="71">
        <f>SUM(D76:D81)</f>
        <v>10311.5</v>
      </c>
      <c r="E89" s="71">
        <f>SUM(E76:E81)</f>
        <v>10311.5</v>
      </c>
      <c r="F89" s="103">
        <f>SUM(F76:F81)</f>
        <v>13747.399999999998</v>
      </c>
      <c r="G89" s="71">
        <f>SUM(G76:G81)</f>
        <v>3435.8999999999996</v>
      </c>
      <c r="H89" s="43">
        <f>SUM(F89/E89)</f>
        <v>1.3332104931387283</v>
      </c>
      <c r="I89" s="103">
        <f>SUM(I76:I81)</f>
        <v>66353.8</v>
      </c>
      <c r="J89" s="71">
        <f>SUM(J76:J81)</f>
        <v>-52606.400000000001</v>
      </c>
      <c r="K89" s="58">
        <f>SUM(F89/I89)*100%</f>
        <v>0.20718331127983622</v>
      </c>
    </row>
    <row r="90" spans="1:11" ht="21" thickBot="1" x14ac:dyDescent="0.35">
      <c r="A90" s="26"/>
      <c r="B90" s="16" t="s">
        <v>28</v>
      </c>
      <c r="C90" s="83">
        <f>SUM(C74,C89)</f>
        <v>899781.7</v>
      </c>
      <c r="D90" s="83">
        <f>SUM(D74,D89)</f>
        <v>882858.7</v>
      </c>
      <c r="E90" s="83">
        <f>SUM(E74,E89)</f>
        <v>887915.89999999991</v>
      </c>
      <c r="F90" s="107">
        <f>SUM(F74,F89)</f>
        <v>901329.36499999987</v>
      </c>
      <c r="G90" s="83">
        <f>SUM(G74,G89)</f>
        <v>13413.464999999886</v>
      </c>
      <c r="H90" s="86">
        <f>SUM(F90/E90)</f>
        <v>1.0151066840902387</v>
      </c>
      <c r="I90" s="107">
        <f>SUM(I74,I89)</f>
        <v>864237.60000000009</v>
      </c>
      <c r="J90" s="83">
        <f>SUM(J74,J89)</f>
        <v>37091.764999999861</v>
      </c>
      <c r="K90" s="84">
        <f>SUM(F90/I90)*100%</f>
        <v>1.0429184809825442</v>
      </c>
    </row>
    <row r="91" spans="1:11" ht="29.25" customHeight="1" x14ac:dyDescent="0.3">
      <c r="A91" s="15"/>
      <c r="B91" s="158" t="s">
        <v>75</v>
      </c>
      <c r="C91" s="159"/>
      <c r="D91" s="159"/>
      <c r="E91" s="159"/>
      <c r="F91" s="159"/>
      <c r="G91" s="159"/>
      <c r="H91" s="159"/>
      <c r="I91" s="159"/>
      <c r="J91" s="159"/>
      <c r="K91" s="159"/>
    </row>
    <row r="92" spans="1:11" ht="18.75" x14ac:dyDescent="0.3">
      <c r="A92" s="1"/>
      <c r="B92" s="1"/>
      <c r="C92" s="1"/>
      <c r="D92" s="10"/>
      <c r="E92" s="10"/>
      <c r="F92" s="11"/>
      <c r="G92" s="12"/>
      <c r="H92" s="13"/>
      <c r="I92" s="8"/>
      <c r="J92" s="7"/>
      <c r="K92" s="7"/>
    </row>
    <row r="93" spans="1:11" ht="18.75" x14ac:dyDescent="0.3">
      <c r="A93" s="1"/>
      <c r="B93" s="1"/>
      <c r="C93" s="1"/>
      <c r="D93" s="10"/>
      <c r="E93" s="10"/>
      <c r="F93" s="14" t="s">
        <v>35</v>
      </c>
      <c r="G93" s="12"/>
      <c r="H93" s="13"/>
      <c r="I93" s="8"/>
      <c r="J93" s="7"/>
      <c r="K93" s="7"/>
    </row>
    <row r="94" spans="1:11" ht="20.25" x14ac:dyDescent="0.3">
      <c r="A94" s="1"/>
      <c r="B94" s="1"/>
      <c r="C94" s="1"/>
      <c r="D94" s="6"/>
      <c r="E94" s="6"/>
      <c r="F94" s="3"/>
      <c r="G94" s="3"/>
      <c r="H94" s="4"/>
      <c r="I94" s="5"/>
      <c r="J94" s="1"/>
      <c r="K94" s="1"/>
    </row>
    <row r="97" spans="2:7" x14ac:dyDescent="0.25">
      <c r="B97" t="s">
        <v>35</v>
      </c>
    </row>
    <row r="98" spans="2:7" x14ac:dyDescent="0.25">
      <c r="B98" t="s">
        <v>35</v>
      </c>
      <c r="G98" t="s">
        <v>35</v>
      </c>
    </row>
    <row r="100" spans="2:7" x14ac:dyDescent="0.25">
      <c r="B100" t="s">
        <v>35</v>
      </c>
    </row>
  </sheetData>
  <mergeCells count="14">
    <mergeCell ref="I5:I6"/>
    <mergeCell ref="J5:K5"/>
    <mergeCell ref="A75:K75"/>
    <mergeCell ref="B91:K91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A92:XFD1048576 A91:B91 L91:XFD91 A1:XFD2 L3:XFD3 A4:XFD8 A13:XFD14 A9:H12 J9:XFD12 A20:XFD20 A15:H19 J15:XFD19 A21:H34 J21:XFD34 A35:XFD90">
    <cfRule type="containsErrors" dxfId="9" priority="9">
      <formula>ISERROR(A1)</formula>
    </cfRule>
    <cfRule type="cellIs" dxfId="8" priority="10" operator="equal">
      <formula>0</formula>
    </cfRule>
  </conditionalFormatting>
  <conditionalFormatting sqref="A3:K3">
    <cfRule type="containsErrors" dxfId="7" priority="7">
      <formula>ISERROR(A3)</formula>
    </cfRule>
    <cfRule type="cellIs" dxfId="6" priority="8" operator="equal">
      <formula>0</formula>
    </cfRule>
  </conditionalFormatting>
  <conditionalFormatting sqref="I21:I34">
    <cfRule type="containsErrors" dxfId="5" priority="1">
      <formula>ISERROR(I21)</formula>
    </cfRule>
    <cfRule type="cellIs" dxfId="4" priority="2" operator="equal">
      <formula>0</formula>
    </cfRule>
  </conditionalFormatting>
  <conditionalFormatting sqref="I9:I12">
    <cfRule type="containsErrors" dxfId="3" priority="5">
      <formula>ISERROR(I9)</formula>
    </cfRule>
    <cfRule type="cellIs" dxfId="2" priority="6" operator="equal">
      <formula>0</formula>
    </cfRule>
  </conditionalFormatting>
  <conditionalFormatting sqref="I15:I19">
    <cfRule type="containsErrors" dxfId="1" priority="3">
      <formula>ISERROR(I15)</formula>
    </cfRule>
    <cfRule type="cellIs" dxfId="0" priority="4" operator="equal">
      <formula>0</formula>
    </cfRule>
  </conditionalFormatting>
  <pageMargins left="0.11811023622047245" right="0.11811023622047245" top="0" bottom="0" header="0.31496062992125984" footer="0.31496062992125984"/>
  <pageSetup paperSize="9" scale="54" orientation="landscape" horizontalDpi="4294967295" verticalDpi="4294967295" r:id="rId1"/>
  <rowBreaks count="2" manualBreakCount="2">
    <brk id="44" max="10" man="1"/>
    <brk id="9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грудень-22</vt:lpstr>
      <vt:lpstr>'грудень-22'!Область_печати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Huzei Liuda</cp:lastModifiedBy>
  <cp:lastPrinted>2023-01-12T08:48:18Z</cp:lastPrinted>
  <dcterms:created xsi:type="dcterms:W3CDTF">2015-02-12T09:02:27Z</dcterms:created>
  <dcterms:modified xsi:type="dcterms:W3CDTF">2023-01-12T09:50:56Z</dcterms:modified>
</cp:coreProperties>
</file>