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era\аналіз\Analiz видатків\2024\на 01.05.2024\"/>
    </mc:Choice>
  </mc:AlternateContent>
  <bookViews>
    <workbookView xWindow="-15" yWindow="3525" windowWidth="6000" windowHeight="3045" tabRatio="551"/>
  </bookViews>
  <sheets>
    <sheet name="аналіз" sheetId="21" r:id="rId1"/>
  </sheets>
  <definedNames>
    <definedName name="_xlnm._FilterDatabase" localSheetId="0" hidden="1">аналіз!$A$5:$GN$182</definedName>
    <definedName name="_xlnm.Print_Titles" localSheetId="0">аналіз!$2:$5</definedName>
    <definedName name="_xlnm.Print_Area" localSheetId="0">аналіз!$A$1:$W$181</definedName>
  </definedNames>
  <calcPr calcId="162913"/>
</workbook>
</file>

<file path=xl/calcChain.xml><?xml version="1.0" encoding="utf-8"?>
<calcChain xmlns="http://schemas.openxmlformats.org/spreadsheetml/2006/main">
  <c r="I175" i="21" l="1"/>
  <c r="I172" i="21"/>
  <c r="I173" i="21"/>
  <c r="I152" i="21"/>
  <c r="I151" i="21"/>
  <c r="O163" i="21" l="1"/>
  <c r="P171" i="21"/>
  <c r="M163" i="21" l="1"/>
  <c r="Q169" i="21"/>
  <c r="Q170" i="21"/>
  <c r="Q171" i="21"/>
  <c r="Q172" i="21"/>
  <c r="Q173" i="21"/>
  <c r="Q174" i="21"/>
  <c r="Q175" i="21"/>
  <c r="Q176" i="21"/>
  <c r="P172" i="21"/>
  <c r="P173" i="21"/>
  <c r="P174" i="21"/>
  <c r="P175" i="21"/>
  <c r="P176" i="21"/>
  <c r="N163" i="21"/>
  <c r="G163" i="21" l="1"/>
  <c r="H163" i="21"/>
  <c r="J175" i="21"/>
  <c r="K175" i="21"/>
  <c r="T175" i="21"/>
  <c r="J174" i="21"/>
  <c r="K174" i="21"/>
  <c r="T174" i="21"/>
  <c r="J173" i="21"/>
  <c r="K173" i="21"/>
  <c r="T173" i="21"/>
  <c r="K172" i="21"/>
  <c r="K171" i="21"/>
  <c r="G51" i="21"/>
  <c r="L163" i="21" l="1"/>
  <c r="F163" i="21" l="1"/>
  <c r="R175" i="21"/>
  <c r="S175" i="21"/>
  <c r="R174" i="21"/>
  <c r="S174" i="21"/>
  <c r="R173" i="21"/>
  <c r="S173" i="21"/>
  <c r="G7" i="21" l="1"/>
  <c r="H7" i="21"/>
  <c r="S93" i="21" l="1"/>
  <c r="Q62" i="21" l="1"/>
  <c r="M201" i="21" l="1"/>
  <c r="N201" i="21"/>
  <c r="O201" i="21"/>
  <c r="L201" i="21"/>
  <c r="M197" i="21"/>
  <c r="N197" i="21"/>
  <c r="O197" i="21"/>
  <c r="L197" i="21"/>
  <c r="P197" i="21" l="1"/>
  <c r="M99" i="21"/>
  <c r="O7" i="21" l="1"/>
  <c r="N7" i="21"/>
  <c r="M7" i="21"/>
  <c r="L7" i="21"/>
  <c r="F7" i="21"/>
  <c r="G187" i="21"/>
  <c r="O192" i="21"/>
  <c r="N192" i="21"/>
  <c r="M192" i="21"/>
  <c r="L192" i="21"/>
  <c r="G192" i="21"/>
  <c r="F192" i="21"/>
  <c r="H192" i="21"/>
  <c r="S192" i="21" l="1"/>
  <c r="T192" i="21"/>
  <c r="U192" i="21"/>
  <c r="R192" i="21"/>
  <c r="V192" i="21" l="1"/>
  <c r="W192" i="21"/>
  <c r="L71" i="21"/>
  <c r="G99" i="21" l="1"/>
  <c r="H99" i="21"/>
  <c r="F99" i="21"/>
  <c r="U36" i="21"/>
  <c r="U37" i="21"/>
  <c r="T36" i="21"/>
  <c r="T37" i="21"/>
  <c r="S36" i="21"/>
  <c r="S37" i="21"/>
  <c r="R36" i="21"/>
  <c r="R37" i="21"/>
  <c r="Q36" i="21"/>
  <c r="Q37" i="21"/>
  <c r="Q192" i="21" s="1"/>
  <c r="P36" i="21"/>
  <c r="P37" i="21"/>
  <c r="P192" i="21" s="1"/>
  <c r="M9" i="21"/>
  <c r="N9" i="21"/>
  <c r="O9" i="21"/>
  <c r="L9" i="21"/>
  <c r="K36" i="21"/>
  <c r="K37" i="21"/>
  <c r="K192" i="21" s="1"/>
  <c r="J36" i="21"/>
  <c r="J37" i="21"/>
  <c r="J192" i="21" s="1"/>
  <c r="G9" i="21"/>
  <c r="H9" i="21"/>
  <c r="F9" i="21"/>
  <c r="W37" i="21" l="1"/>
  <c r="W36" i="21"/>
  <c r="V36" i="21"/>
  <c r="V37" i="21"/>
  <c r="N3" i="21"/>
  <c r="M196" i="21" l="1"/>
  <c r="N196" i="21"/>
  <c r="O196" i="21"/>
  <c r="L196" i="21"/>
  <c r="G196" i="21"/>
  <c r="H196" i="21"/>
  <c r="F196" i="21"/>
  <c r="R196" i="21" l="1"/>
  <c r="S196" i="21"/>
  <c r="T196" i="21"/>
  <c r="U196" i="21"/>
  <c r="Q196" i="21"/>
  <c r="K196" i="21"/>
  <c r="J196" i="21"/>
  <c r="P196" i="21"/>
  <c r="W196" i="21" l="1"/>
  <c r="V196" i="21"/>
  <c r="N51" i="21"/>
  <c r="H148" i="21"/>
  <c r="U151" i="21" l="1"/>
  <c r="T151" i="21"/>
  <c r="S151" i="21"/>
  <c r="R151" i="21"/>
  <c r="Q10" i="21"/>
  <c r="Q11" i="21"/>
  <c r="Q12" i="21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35" i="21"/>
  <c r="Q39" i="21"/>
  <c r="Q40" i="21"/>
  <c r="Q41" i="21"/>
  <c r="Q42" i="21"/>
  <c r="Q43" i="21"/>
  <c r="Q44" i="21"/>
  <c r="Q45" i="21"/>
  <c r="Q46" i="21"/>
  <c r="Q47" i="21"/>
  <c r="Q48" i="21"/>
  <c r="Q49" i="21"/>
  <c r="Q50" i="21"/>
  <c r="Q52" i="21"/>
  <c r="Q53" i="21"/>
  <c r="Q54" i="21"/>
  <c r="Q55" i="21"/>
  <c r="Q56" i="21"/>
  <c r="Q57" i="21"/>
  <c r="Q58" i="21"/>
  <c r="Q59" i="21"/>
  <c r="Q60" i="21"/>
  <c r="Q61" i="21"/>
  <c r="Q63" i="21"/>
  <c r="Q64" i="21"/>
  <c r="Q65" i="21"/>
  <c r="Q66" i="21"/>
  <c r="Q67" i="21"/>
  <c r="Q68" i="21"/>
  <c r="Q69" i="21"/>
  <c r="Q70" i="21"/>
  <c r="Q72" i="21"/>
  <c r="Q73" i="21"/>
  <c r="Q74" i="21"/>
  <c r="Q75" i="21"/>
  <c r="Q77" i="21"/>
  <c r="Q78" i="21"/>
  <c r="Q79" i="21"/>
  <c r="Q80" i="21"/>
  <c r="Q81" i="21"/>
  <c r="Q82" i="21"/>
  <c r="Q83" i="21"/>
  <c r="Q84" i="21"/>
  <c r="Q85" i="21"/>
  <c r="Q87" i="21"/>
  <c r="Q88" i="21"/>
  <c r="Q89" i="21"/>
  <c r="Q90" i="21"/>
  <c r="Q91" i="21"/>
  <c r="Q92" i="21"/>
  <c r="Q93" i="21"/>
  <c r="Q94" i="21"/>
  <c r="Q95" i="21"/>
  <c r="Q96" i="21"/>
  <c r="Q97" i="21"/>
  <c r="Q98" i="21"/>
  <c r="Q100" i="21"/>
  <c r="Q101" i="21"/>
  <c r="Q102" i="21"/>
  <c r="Q103" i="21"/>
  <c r="Q104" i="21"/>
  <c r="Q105" i="21"/>
  <c r="Q106" i="21"/>
  <c r="Q107" i="21"/>
  <c r="Q108" i="21"/>
  <c r="Q109" i="21"/>
  <c r="Q110" i="21"/>
  <c r="Q111" i="21"/>
  <c r="Q112" i="21"/>
  <c r="Q113" i="21"/>
  <c r="Q114" i="21"/>
  <c r="Q115" i="21"/>
  <c r="Q116" i="21"/>
  <c r="Q117" i="21"/>
  <c r="Q118" i="21"/>
  <c r="Q119" i="21"/>
  <c r="Q120" i="21"/>
  <c r="Q121" i="21"/>
  <c r="Q122" i="21"/>
  <c r="Q123" i="21"/>
  <c r="Q124" i="21"/>
  <c r="Q125" i="21"/>
  <c r="Q126" i="21"/>
  <c r="Q127" i="21"/>
  <c r="Q128" i="21"/>
  <c r="Q129" i="21"/>
  <c r="Q130" i="21"/>
  <c r="Q131" i="21"/>
  <c r="Q132" i="21"/>
  <c r="Q133" i="21"/>
  <c r="Q134" i="21"/>
  <c r="Q135" i="21"/>
  <c r="Q137" i="21"/>
  <c r="Q138" i="21"/>
  <c r="Q139" i="21"/>
  <c r="Q140" i="21"/>
  <c r="Q141" i="21"/>
  <c r="Q142" i="21"/>
  <c r="Q143" i="21"/>
  <c r="Q144" i="21"/>
  <c r="Q145" i="21"/>
  <c r="Q146" i="21"/>
  <c r="Q147" i="21"/>
  <c r="Q149" i="21"/>
  <c r="Q150" i="21"/>
  <c r="Q152" i="21"/>
  <c r="Q153" i="21"/>
  <c r="Q154" i="21"/>
  <c r="Q155" i="21"/>
  <c r="Q156" i="21"/>
  <c r="Q157" i="21"/>
  <c r="Q158" i="21"/>
  <c r="Q159" i="21"/>
  <c r="Q160" i="21"/>
  <c r="Q161" i="21"/>
  <c r="Q162" i="21"/>
  <c r="Q151" i="21"/>
  <c r="P10" i="21"/>
  <c r="P11" i="21"/>
  <c r="P12" i="21"/>
  <c r="P13" i="21"/>
  <c r="P1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9" i="21"/>
  <c r="P40" i="21"/>
  <c r="P41" i="21"/>
  <c r="P42" i="21"/>
  <c r="P43" i="21"/>
  <c r="P44" i="21"/>
  <c r="P45" i="21"/>
  <c r="P46" i="21"/>
  <c r="P47" i="21"/>
  <c r="P48" i="21"/>
  <c r="P49" i="21"/>
  <c r="P50" i="21"/>
  <c r="P52" i="21"/>
  <c r="P53" i="21"/>
  <c r="P54" i="21"/>
  <c r="P55" i="21"/>
  <c r="P56" i="21"/>
  <c r="P57" i="21"/>
  <c r="P58" i="21"/>
  <c r="P59" i="21"/>
  <c r="P60" i="21"/>
  <c r="P61" i="21"/>
  <c r="P62" i="21"/>
  <c r="P63" i="21"/>
  <c r="P64" i="21"/>
  <c r="P65" i="21"/>
  <c r="P66" i="21"/>
  <c r="P67" i="21"/>
  <c r="P68" i="21"/>
  <c r="P69" i="21"/>
  <c r="P70" i="21"/>
  <c r="P72" i="21"/>
  <c r="P73" i="21"/>
  <c r="P74" i="21"/>
  <c r="P75" i="21"/>
  <c r="P77" i="21"/>
  <c r="P78" i="21"/>
  <c r="P79" i="21"/>
  <c r="P80" i="21"/>
  <c r="P81" i="21"/>
  <c r="P82" i="21"/>
  <c r="P83" i="21"/>
  <c r="P84" i="21"/>
  <c r="P85" i="21"/>
  <c r="P87" i="21"/>
  <c r="P88" i="21"/>
  <c r="P89" i="21"/>
  <c r="P90" i="21"/>
  <c r="P91" i="21"/>
  <c r="P92" i="21"/>
  <c r="P93" i="21"/>
  <c r="P94" i="21"/>
  <c r="P95" i="21"/>
  <c r="P96" i="21"/>
  <c r="P97" i="21"/>
  <c r="P98" i="21"/>
  <c r="P100" i="21"/>
  <c r="P101" i="21"/>
  <c r="P102" i="21"/>
  <c r="P103" i="21"/>
  <c r="P104" i="21"/>
  <c r="P105" i="21"/>
  <c r="P106" i="21"/>
  <c r="P107" i="21"/>
  <c r="P108" i="21"/>
  <c r="P109" i="21"/>
  <c r="P110" i="21"/>
  <c r="P111" i="21"/>
  <c r="P112" i="21"/>
  <c r="P113" i="21"/>
  <c r="P114" i="21"/>
  <c r="P115" i="21"/>
  <c r="P116" i="21"/>
  <c r="P117" i="21"/>
  <c r="P118" i="21"/>
  <c r="P119" i="21"/>
  <c r="P120" i="21"/>
  <c r="P121" i="21"/>
  <c r="P122" i="21"/>
  <c r="P123" i="21"/>
  <c r="P124" i="21"/>
  <c r="P125" i="21"/>
  <c r="P126" i="21"/>
  <c r="P127" i="21"/>
  <c r="P128" i="21"/>
  <c r="P129" i="21"/>
  <c r="P130" i="21"/>
  <c r="P131" i="21"/>
  <c r="P132" i="21"/>
  <c r="P133" i="21"/>
  <c r="P134" i="21"/>
  <c r="P135" i="21"/>
  <c r="P137" i="21"/>
  <c r="P138" i="21"/>
  <c r="P139" i="21"/>
  <c r="P140" i="21"/>
  <c r="P141" i="21"/>
  <c r="P142" i="21"/>
  <c r="P143" i="21"/>
  <c r="P144" i="21"/>
  <c r="P145" i="21"/>
  <c r="P146" i="21"/>
  <c r="P147" i="21"/>
  <c r="P149" i="21"/>
  <c r="P150" i="21"/>
  <c r="P152" i="21"/>
  <c r="P153" i="21"/>
  <c r="P154" i="21"/>
  <c r="P155" i="21"/>
  <c r="P156" i="21"/>
  <c r="P157" i="21"/>
  <c r="P158" i="21"/>
  <c r="P159" i="21"/>
  <c r="P160" i="21"/>
  <c r="P161" i="21"/>
  <c r="P162" i="21"/>
  <c r="P151" i="21"/>
  <c r="M148" i="21"/>
  <c r="N148" i="21"/>
  <c r="O148" i="21"/>
  <c r="L148" i="21"/>
  <c r="W151" i="21" l="1"/>
  <c r="Q148" i="21"/>
  <c r="P148" i="21"/>
  <c r="V151" i="21"/>
  <c r="S176" i="21"/>
  <c r="P181" i="21" l="1"/>
  <c r="J181" i="21"/>
  <c r="F187" i="21" l="1"/>
  <c r="H194" i="21"/>
  <c r="P164" i="21" l="1"/>
  <c r="P165" i="21"/>
  <c r="P166" i="21"/>
  <c r="P167" i="21"/>
  <c r="P168" i="21"/>
  <c r="P169" i="21"/>
  <c r="P170" i="21"/>
  <c r="P178" i="21"/>
  <c r="P179" i="21"/>
  <c r="P182" i="21"/>
  <c r="P183" i="21"/>
  <c r="P184" i="21"/>
  <c r="P185" i="21"/>
  <c r="P186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2" i="21"/>
  <c r="J73" i="21"/>
  <c r="J74" i="21"/>
  <c r="J75" i="21"/>
  <c r="J77" i="21"/>
  <c r="J78" i="21"/>
  <c r="J79" i="21"/>
  <c r="J80" i="21"/>
  <c r="J81" i="21"/>
  <c r="J82" i="21"/>
  <c r="J83" i="21"/>
  <c r="J84" i="21"/>
  <c r="J85" i="21"/>
  <c r="J87" i="21"/>
  <c r="J88" i="21"/>
  <c r="J89" i="21"/>
  <c r="J90" i="21"/>
  <c r="J91" i="21"/>
  <c r="J92" i="21"/>
  <c r="J93" i="21"/>
  <c r="J94" i="21"/>
  <c r="J95" i="21"/>
  <c r="J96" i="21"/>
  <c r="J97" i="21"/>
  <c r="J98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4" i="21"/>
  <c r="J135" i="21"/>
  <c r="J137" i="21"/>
  <c r="J138" i="21"/>
  <c r="J139" i="21"/>
  <c r="J140" i="21"/>
  <c r="J141" i="21"/>
  <c r="J142" i="21"/>
  <c r="J143" i="21"/>
  <c r="J144" i="21"/>
  <c r="J145" i="21"/>
  <c r="J146" i="21"/>
  <c r="J147" i="21"/>
  <c r="J149" i="21"/>
  <c r="J150" i="21"/>
  <c r="J152" i="21"/>
  <c r="J153" i="21"/>
  <c r="J154" i="21"/>
  <c r="J155" i="21"/>
  <c r="J156" i="21"/>
  <c r="J157" i="21"/>
  <c r="J158" i="21"/>
  <c r="J159" i="21"/>
  <c r="J160" i="21"/>
  <c r="J161" i="21"/>
  <c r="J162" i="21"/>
  <c r="J164" i="21"/>
  <c r="J165" i="21"/>
  <c r="J166" i="21"/>
  <c r="J167" i="21"/>
  <c r="J168" i="21"/>
  <c r="J169" i="21"/>
  <c r="J170" i="21"/>
  <c r="J171" i="21"/>
  <c r="J172" i="21"/>
  <c r="J176" i="21"/>
  <c r="J178" i="21"/>
  <c r="J179" i="21"/>
  <c r="J183" i="21"/>
  <c r="J184" i="21"/>
  <c r="J185" i="21"/>
  <c r="J186" i="21"/>
  <c r="F194" i="21"/>
  <c r="S194" i="21" s="1"/>
  <c r="O194" i="21"/>
  <c r="N194" i="21"/>
  <c r="M194" i="21"/>
  <c r="L194" i="21"/>
  <c r="G194" i="21"/>
  <c r="K194" i="21" s="1"/>
  <c r="R194" i="21" l="1"/>
  <c r="P194" i="21"/>
  <c r="U194" i="21"/>
  <c r="Q194" i="21"/>
  <c r="J194" i="21"/>
  <c r="T194" i="21"/>
  <c r="H195" i="21"/>
  <c r="L195" i="21"/>
  <c r="M195" i="21"/>
  <c r="N195" i="21"/>
  <c r="O195" i="21"/>
  <c r="G195" i="21"/>
  <c r="K110" i="21"/>
  <c r="R110" i="21"/>
  <c r="S110" i="21"/>
  <c r="T110" i="21"/>
  <c r="U110" i="21"/>
  <c r="K112" i="21"/>
  <c r="R112" i="21"/>
  <c r="S112" i="21"/>
  <c r="T112" i="21"/>
  <c r="U112" i="21"/>
  <c r="K113" i="21"/>
  <c r="R113" i="21"/>
  <c r="S113" i="21"/>
  <c r="T113" i="21"/>
  <c r="U113" i="21"/>
  <c r="F195" i="21"/>
  <c r="G197" i="21"/>
  <c r="H197" i="21"/>
  <c r="F197" i="21"/>
  <c r="S197" i="21" s="1"/>
  <c r="G201" i="21"/>
  <c r="H201" i="21"/>
  <c r="F201" i="21"/>
  <c r="R201" i="21" s="1"/>
  <c r="U150" i="21"/>
  <c r="U152" i="21"/>
  <c r="U153" i="21"/>
  <c r="U154" i="21"/>
  <c r="U155" i="21"/>
  <c r="U156" i="21"/>
  <c r="U157" i="21"/>
  <c r="U158" i="21"/>
  <c r="U159" i="21"/>
  <c r="U160" i="21"/>
  <c r="U161" i="21"/>
  <c r="U162" i="21"/>
  <c r="R195" i="21" l="1"/>
  <c r="S195" i="21"/>
  <c r="V194" i="21"/>
  <c r="W113" i="21"/>
  <c r="K195" i="21"/>
  <c r="J195" i="21"/>
  <c r="P201" i="21"/>
  <c r="Q201" i="21"/>
  <c r="Q197" i="21"/>
  <c r="V110" i="21"/>
  <c r="P195" i="21"/>
  <c r="Q195" i="21"/>
  <c r="V112" i="21"/>
  <c r="W194" i="21"/>
  <c r="P7" i="21"/>
  <c r="Q7" i="21"/>
  <c r="J201" i="21"/>
  <c r="K201" i="21"/>
  <c r="J197" i="21"/>
  <c r="K197" i="21"/>
  <c r="W110" i="21"/>
  <c r="V113" i="21"/>
  <c r="W112" i="21"/>
  <c r="U195" i="21"/>
  <c r="T195" i="21"/>
  <c r="V195" i="21" l="1"/>
  <c r="W195" i="21"/>
  <c r="O99" i="21"/>
  <c r="G148" i="21" l="1"/>
  <c r="J148" i="21" s="1"/>
  <c r="K162" i="21"/>
  <c r="U171" i="21"/>
  <c r="U172" i="21"/>
  <c r="T171" i="21"/>
  <c r="T172" i="21"/>
  <c r="S171" i="21"/>
  <c r="S172" i="21"/>
  <c r="R171" i="21"/>
  <c r="R172" i="21"/>
  <c r="T152" i="21"/>
  <c r="S152" i="21"/>
  <c r="R152" i="21"/>
  <c r="W152" i="21" l="1"/>
  <c r="V152" i="21"/>
  <c r="W171" i="21"/>
  <c r="W172" i="21"/>
  <c r="V172" i="21"/>
  <c r="V171" i="21"/>
  <c r="P163" i="21"/>
  <c r="J163" i="21"/>
  <c r="T162" i="21"/>
  <c r="W162" i="21" l="1"/>
  <c r="V162" i="21"/>
  <c r="F148" i="21" l="1"/>
  <c r="R162" i="21"/>
  <c r="S162" i="21"/>
  <c r="Q167" i="21" l="1"/>
  <c r="Q168" i="21"/>
  <c r="Q166" i="21"/>
  <c r="K159" i="21"/>
  <c r="K150" i="21"/>
  <c r="H187" i="21"/>
  <c r="J187" i="21" l="1"/>
  <c r="T141" i="21" l="1"/>
  <c r="T140" i="21"/>
  <c r="T139" i="21"/>
  <c r="T137" i="21"/>
  <c r="O76" i="21"/>
  <c r="T150" i="21" l="1"/>
  <c r="V150" i="21" l="1"/>
  <c r="W150" i="21"/>
  <c r="R150" i="21"/>
  <c r="S150" i="21"/>
  <c r="K40" i="21" l="1"/>
  <c r="R40" i="21"/>
  <c r="S40" i="21"/>
  <c r="T40" i="21"/>
  <c r="U40" i="21"/>
  <c r="V40" i="21" l="1"/>
  <c r="W40" i="21"/>
  <c r="U88" i="21"/>
  <c r="U201" i="21" l="1"/>
  <c r="T201" i="21"/>
  <c r="S201" i="21"/>
  <c r="V201" i="21" l="1"/>
  <c r="W201" i="21"/>
  <c r="K88" i="21"/>
  <c r="H136" i="21" l="1"/>
  <c r="N99" i="21" l="1"/>
  <c r="L99" i="21"/>
  <c r="P99" i="21" l="1"/>
  <c r="Q99" i="21"/>
  <c r="K130" i="21"/>
  <c r="R130" i="21"/>
  <c r="S130" i="21"/>
  <c r="T130" i="21"/>
  <c r="U130" i="21"/>
  <c r="V130" i="21" l="1"/>
  <c r="W130" i="21"/>
  <c r="K167" i="21"/>
  <c r="U167" i="21"/>
  <c r="T167" i="21"/>
  <c r="S167" i="21"/>
  <c r="R167" i="21"/>
  <c r="W167" i="21" l="1"/>
  <c r="V167" i="21"/>
  <c r="Q165" i="21" l="1"/>
  <c r="K170" i="21"/>
  <c r="U170" i="21" l="1"/>
  <c r="K161" i="21"/>
  <c r="T170" i="21" l="1"/>
  <c r="W170" i="21" s="1"/>
  <c r="V170" i="21" l="1"/>
  <c r="R170" i="21"/>
  <c r="S170" i="21"/>
  <c r="T88" i="21" l="1"/>
  <c r="W88" i="21" s="1"/>
  <c r="T89" i="21"/>
  <c r="T90" i="21"/>
  <c r="T91" i="21"/>
  <c r="S88" i="21"/>
  <c r="S89" i="21"/>
  <c r="S90" i="21"/>
  <c r="S91" i="21"/>
  <c r="R88" i="21"/>
  <c r="R89" i="21"/>
  <c r="R90" i="21"/>
  <c r="R91" i="21"/>
  <c r="V88" i="21" l="1"/>
  <c r="Q9" i="21" l="1"/>
  <c r="P9" i="21"/>
  <c r="K9" i="21"/>
  <c r="J9" i="21"/>
  <c r="U9" i="21"/>
  <c r="T9" i="21"/>
  <c r="S9" i="21"/>
  <c r="R9" i="21"/>
  <c r="M86" i="21"/>
  <c r="O3" i="21" l="1"/>
  <c r="T161" i="21" l="1"/>
  <c r="T159" i="21"/>
  <c r="S161" i="21"/>
  <c r="S159" i="21"/>
  <c r="R161" i="21"/>
  <c r="R159" i="21"/>
  <c r="W159" i="21" l="1"/>
  <c r="V159" i="21"/>
  <c r="V161" i="21"/>
  <c r="W161" i="21"/>
  <c r="T10" i="21"/>
  <c r="S169" i="21"/>
  <c r="S72" i="21" l="1"/>
  <c r="J99" i="21" l="1"/>
  <c r="U119" i="21"/>
  <c r="U120" i="21"/>
  <c r="U121" i="21"/>
  <c r="U122" i="21"/>
  <c r="U123" i="21"/>
  <c r="U124" i="21"/>
  <c r="U125" i="21"/>
  <c r="U126" i="21"/>
  <c r="T119" i="21"/>
  <c r="T120" i="21"/>
  <c r="T121" i="21"/>
  <c r="T122" i="21"/>
  <c r="T123" i="21"/>
  <c r="T124" i="21"/>
  <c r="T125" i="21"/>
  <c r="T126" i="21"/>
  <c r="K119" i="21"/>
  <c r="K120" i="21"/>
  <c r="K121" i="21"/>
  <c r="K122" i="21"/>
  <c r="K123" i="21"/>
  <c r="K124" i="21"/>
  <c r="K125" i="21"/>
  <c r="K126" i="21"/>
  <c r="U85" i="21"/>
  <c r="T85" i="21"/>
  <c r="S85" i="21"/>
  <c r="R85" i="21"/>
  <c r="K85" i="21"/>
  <c r="W126" i="21" l="1"/>
  <c r="V122" i="21"/>
  <c r="W85" i="21"/>
  <c r="V125" i="21"/>
  <c r="V121" i="21"/>
  <c r="W124" i="21"/>
  <c r="W120" i="21"/>
  <c r="V120" i="21"/>
  <c r="V123" i="21"/>
  <c r="V119" i="21"/>
  <c r="W123" i="21"/>
  <c r="W122" i="21"/>
  <c r="V124" i="21"/>
  <c r="W119" i="21"/>
  <c r="W125" i="21"/>
  <c r="W121" i="21"/>
  <c r="V126" i="21"/>
  <c r="V85" i="21"/>
  <c r="K160" i="21"/>
  <c r="K158" i="21"/>
  <c r="U31" i="21" l="1"/>
  <c r="T31" i="21"/>
  <c r="S31" i="21"/>
  <c r="R31" i="21"/>
  <c r="K31" i="21"/>
  <c r="K32" i="21"/>
  <c r="R32" i="21"/>
  <c r="S32" i="21"/>
  <c r="T32" i="21"/>
  <c r="U32" i="21"/>
  <c r="O38" i="21"/>
  <c r="M38" i="21"/>
  <c r="L38" i="21"/>
  <c r="N38" i="21"/>
  <c r="Q38" i="21" l="1"/>
  <c r="P38" i="21"/>
  <c r="J7" i="21"/>
  <c r="W31" i="21"/>
  <c r="V32" i="21"/>
  <c r="W32" i="21"/>
  <c r="V31" i="21"/>
  <c r="S163" i="21" l="1"/>
  <c r="H38" i="21"/>
  <c r="F38" i="21"/>
  <c r="G38" i="21"/>
  <c r="J38" i="21" l="1"/>
  <c r="U169" i="21"/>
  <c r="T169" i="21"/>
  <c r="R169" i="21"/>
  <c r="K169" i="21"/>
  <c r="T157" i="21"/>
  <c r="T158" i="21"/>
  <c r="T160" i="21"/>
  <c r="S157" i="21"/>
  <c r="S158" i="21"/>
  <c r="S160" i="21"/>
  <c r="R157" i="21"/>
  <c r="R158" i="21"/>
  <c r="R160" i="21"/>
  <c r="W160" i="21" l="1"/>
  <c r="V160" i="21"/>
  <c r="V157" i="21"/>
  <c r="W157" i="21"/>
  <c r="V158" i="21"/>
  <c r="W158" i="21"/>
  <c r="W169" i="21"/>
  <c r="V169" i="21"/>
  <c r="K42" i="21"/>
  <c r="K43" i="21"/>
  <c r="U43" i="21"/>
  <c r="T43" i="21"/>
  <c r="S43" i="21"/>
  <c r="R43" i="21"/>
  <c r="W43" i="21" l="1"/>
  <c r="V43" i="21"/>
  <c r="K168" i="21" l="1"/>
  <c r="U168" i="21"/>
  <c r="T168" i="21" l="1"/>
  <c r="V168" i="21" s="1"/>
  <c r="R168" i="21"/>
  <c r="S168" i="21"/>
  <c r="W168" i="21" l="1"/>
  <c r="U165" i="21"/>
  <c r="T165" i="21"/>
  <c r="S165" i="21"/>
  <c r="R165" i="21"/>
  <c r="T41" i="21"/>
  <c r="T42" i="21"/>
  <c r="T44" i="21"/>
  <c r="T45" i="21"/>
  <c r="T46" i="21"/>
  <c r="T47" i="21"/>
  <c r="T48" i="21"/>
  <c r="T49" i="21"/>
  <c r="T50" i="21"/>
  <c r="V165" i="21" l="1"/>
  <c r="W165" i="21"/>
  <c r="U41" i="21"/>
  <c r="V41" i="21" s="1"/>
  <c r="U42" i="21"/>
  <c r="V42" i="21" s="1"/>
  <c r="U44" i="21"/>
  <c r="V44" i="21" s="1"/>
  <c r="S41" i="21"/>
  <c r="S42" i="21"/>
  <c r="S44" i="21"/>
  <c r="R41" i="21"/>
  <c r="R42" i="21"/>
  <c r="R44" i="21"/>
  <c r="Q178" i="21"/>
  <c r="Q179" i="21"/>
  <c r="K178" i="21"/>
  <c r="K179" i="21"/>
  <c r="N71" i="21"/>
  <c r="W44" i="21" l="1"/>
  <c r="W42" i="21"/>
  <c r="W41" i="21"/>
  <c r="K176" i="21"/>
  <c r="K165" i="21"/>
  <c r="U176" i="21"/>
  <c r="T176" i="21"/>
  <c r="R176" i="21"/>
  <c r="V176" i="21" l="1"/>
  <c r="W176" i="21"/>
  <c r="U164" i="21" l="1"/>
  <c r="T164" i="21"/>
  <c r="S164" i="21"/>
  <c r="R164" i="21"/>
  <c r="Q164" i="21"/>
  <c r="K164" i="21"/>
  <c r="W164" i="21" l="1"/>
  <c r="V164" i="21"/>
  <c r="U145" i="21" l="1"/>
  <c r="U146" i="21"/>
  <c r="T145" i="21"/>
  <c r="T146" i="21"/>
  <c r="S145" i="21"/>
  <c r="S146" i="21"/>
  <c r="R145" i="21"/>
  <c r="R146" i="21"/>
  <c r="K145" i="21"/>
  <c r="K146" i="21"/>
  <c r="R119" i="21"/>
  <c r="R120" i="21"/>
  <c r="R121" i="21"/>
  <c r="R122" i="21"/>
  <c r="R123" i="21"/>
  <c r="R124" i="21"/>
  <c r="R125" i="21"/>
  <c r="R126" i="21"/>
  <c r="R127" i="21"/>
  <c r="R128" i="21"/>
  <c r="R129" i="21"/>
  <c r="R131" i="21"/>
  <c r="R132" i="21"/>
  <c r="R133" i="21"/>
  <c r="R134" i="21"/>
  <c r="R135" i="21"/>
  <c r="S119" i="21"/>
  <c r="S120" i="21"/>
  <c r="S121" i="21"/>
  <c r="S122" i="21"/>
  <c r="S123" i="21"/>
  <c r="S124" i="21"/>
  <c r="S125" i="21"/>
  <c r="S126" i="21"/>
  <c r="S127" i="21"/>
  <c r="S128" i="21"/>
  <c r="S129" i="21"/>
  <c r="S131" i="21"/>
  <c r="S132" i="21"/>
  <c r="S133" i="21"/>
  <c r="S134" i="21"/>
  <c r="S135" i="21"/>
  <c r="U127" i="21"/>
  <c r="U128" i="21"/>
  <c r="U129" i="21"/>
  <c r="U131" i="21"/>
  <c r="U132" i="21"/>
  <c r="U133" i="21"/>
  <c r="U134" i="21"/>
  <c r="U135" i="21"/>
  <c r="K127" i="21"/>
  <c r="K128" i="21"/>
  <c r="K129" i="21"/>
  <c r="K131" i="21"/>
  <c r="K132" i="21"/>
  <c r="K133" i="21"/>
  <c r="K134" i="21"/>
  <c r="K135" i="21"/>
  <c r="V145" i="21" l="1"/>
  <c r="W146" i="21"/>
  <c r="W145" i="21"/>
  <c r="V146" i="21"/>
  <c r="R99" i="21"/>
  <c r="L136" i="21"/>
  <c r="G136" i="21"/>
  <c r="J136" i="21" s="1"/>
  <c r="F136" i="21"/>
  <c r="O136" i="21"/>
  <c r="M136" i="21"/>
  <c r="N136" i="21"/>
  <c r="T127" i="21"/>
  <c r="W127" i="21" s="1"/>
  <c r="T128" i="21"/>
  <c r="W128" i="21" s="1"/>
  <c r="T129" i="21"/>
  <c r="W129" i="21" s="1"/>
  <c r="T131" i="21"/>
  <c r="W131" i="21" s="1"/>
  <c r="T132" i="21"/>
  <c r="W132" i="21" s="1"/>
  <c r="T133" i="21"/>
  <c r="W133" i="21" s="1"/>
  <c r="T134" i="21"/>
  <c r="W134" i="21" s="1"/>
  <c r="T135" i="21"/>
  <c r="P136" i="21" l="1"/>
  <c r="Q136" i="21"/>
  <c r="T99" i="21"/>
  <c r="S99" i="21"/>
  <c r="V135" i="21"/>
  <c r="W135" i="21"/>
  <c r="U147" i="21" l="1"/>
  <c r="U149" i="21"/>
  <c r="U163" i="21"/>
  <c r="U166" i="21"/>
  <c r="U39" i="21"/>
  <c r="U45" i="21"/>
  <c r="V45" i="21" s="1"/>
  <c r="U46" i="21"/>
  <c r="V46" i="21" s="1"/>
  <c r="U47" i="21"/>
  <c r="V47" i="21" s="1"/>
  <c r="U48" i="21"/>
  <c r="U49" i="21"/>
  <c r="U50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2" i="21"/>
  <c r="U73" i="21"/>
  <c r="U74" i="21"/>
  <c r="U75" i="21"/>
  <c r="U77" i="21"/>
  <c r="U78" i="21"/>
  <c r="U79" i="21"/>
  <c r="U80" i="21"/>
  <c r="U81" i="21"/>
  <c r="U82" i="21"/>
  <c r="U83" i="21"/>
  <c r="U84" i="21"/>
  <c r="U87" i="21"/>
  <c r="U89" i="21"/>
  <c r="U90" i="21"/>
  <c r="U91" i="21"/>
  <c r="U92" i="21"/>
  <c r="U93" i="21"/>
  <c r="U94" i="21"/>
  <c r="U95" i="21"/>
  <c r="U96" i="21"/>
  <c r="U97" i="21"/>
  <c r="U98" i="21"/>
  <c r="U100" i="21"/>
  <c r="U101" i="21"/>
  <c r="U102" i="21"/>
  <c r="U103" i="21"/>
  <c r="U104" i="21"/>
  <c r="U105" i="21"/>
  <c r="U106" i="21"/>
  <c r="U107" i="21"/>
  <c r="U108" i="21"/>
  <c r="U109" i="21"/>
  <c r="U111" i="21"/>
  <c r="U114" i="21"/>
  <c r="U115" i="21"/>
  <c r="U116" i="21"/>
  <c r="U117" i="21"/>
  <c r="U118" i="21"/>
  <c r="U137" i="21"/>
  <c r="U138" i="21"/>
  <c r="U139" i="21"/>
  <c r="U140" i="21"/>
  <c r="U141" i="21"/>
  <c r="U142" i="21"/>
  <c r="U143" i="21"/>
  <c r="U144" i="21"/>
  <c r="U33" i="21"/>
  <c r="U34" i="21"/>
  <c r="U35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10" i="21"/>
  <c r="U7" i="21" l="1"/>
  <c r="U99" i="21"/>
  <c r="W89" i="21"/>
  <c r="V89" i="21"/>
  <c r="W91" i="21"/>
  <c r="V91" i="21"/>
  <c r="W90" i="21"/>
  <c r="V90" i="21"/>
  <c r="V129" i="21"/>
  <c r="V132" i="21"/>
  <c r="V128" i="21"/>
  <c r="U136" i="21"/>
  <c r="V131" i="21"/>
  <c r="V127" i="21"/>
  <c r="V133" i="21"/>
  <c r="V134" i="21"/>
  <c r="T142" i="21"/>
  <c r="W142" i="21" s="1"/>
  <c r="S142" i="21"/>
  <c r="R142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3" i="21"/>
  <c r="K34" i="21"/>
  <c r="K35" i="21"/>
  <c r="K39" i="21"/>
  <c r="K41" i="21"/>
  <c r="K44" i="21"/>
  <c r="K45" i="21"/>
  <c r="K46" i="21"/>
  <c r="K47" i="21"/>
  <c r="K48" i="21"/>
  <c r="K49" i="21"/>
  <c r="K50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2" i="21"/>
  <c r="K73" i="21"/>
  <c r="K74" i="21"/>
  <c r="K75" i="21"/>
  <c r="K77" i="21"/>
  <c r="K78" i="21"/>
  <c r="K79" i="21"/>
  <c r="K80" i="21"/>
  <c r="K81" i="21"/>
  <c r="K82" i="21"/>
  <c r="K83" i="21"/>
  <c r="K84" i="21"/>
  <c r="K87" i="21"/>
  <c r="K89" i="21"/>
  <c r="K90" i="21"/>
  <c r="K91" i="21"/>
  <c r="K92" i="21"/>
  <c r="K93" i="21"/>
  <c r="K94" i="21"/>
  <c r="K95" i="21"/>
  <c r="K96" i="21"/>
  <c r="K97" i="21"/>
  <c r="K98" i="21"/>
  <c r="K100" i="21"/>
  <c r="K101" i="21"/>
  <c r="K102" i="21"/>
  <c r="K103" i="21"/>
  <c r="K104" i="21"/>
  <c r="K105" i="21"/>
  <c r="K106" i="21"/>
  <c r="K107" i="21"/>
  <c r="K108" i="21"/>
  <c r="K109" i="21"/>
  <c r="K111" i="21"/>
  <c r="K114" i="21"/>
  <c r="K115" i="21"/>
  <c r="K116" i="21"/>
  <c r="K117" i="21"/>
  <c r="K118" i="21"/>
  <c r="K137" i="21"/>
  <c r="K138" i="21"/>
  <c r="K139" i="21"/>
  <c r="K140" i="21"/>
  <c r="K141" i="21"/>
  <c r="K142" i="21"/>
  <c r="K143" i="21"/>
  <c r="K144" i="21"/>
  <c r="K147" i="21"/>
  <c r="K153" i="21"/>
  <c r="K154" i="21"/>
  <c r="K149" i="21"/>
  <c r="K155" i="21"/>
  <c r="K156" i="21"/>
  <c r="K157" i="21"/>
  <c r="K166" i="21"/>
  <c r="K10" i="21"/>
  <c r="K11" i="21"/>
  <c r="T143" i="21"/>
  <c r="W143" i="21" s="1"/>
  <c r="W141" i="21"/>
  <c r="W140" i="21"/>
  <c r="Q163" i="21" l="1"/>
  <c r="K163" i="21"/>
  <c r="U148" i="21" l="1"/>
  <c r="K148" i="21"/>
  <c r="K99" i="21" l="1"/>
  <c r="V142" i="21"/>
  <c r="H86" i="21"/>
  <c r="G86" i="21"/>
  <c r="F86" i="21"/>
  <c r="N86" i="21"/>
  <c r="O86" i="21"/>
  <c r="L86" i="21"/>
  <c r="V140" i="21"/>
  <c r="V141" i="21"/>
  <c r="R141" i="21"/>
  <c r="S141" i="21"/>
  <c r="R140" i="21"/>
  <c r="S140" i="21"/>
  <c r="Q86" i="21" l="1"/>
  <c r="P86" i="21"/>
  <c r="J86" i="21"/>
  <c r="U86" i="21"/>
  <c r="K86" i="21"/>
  <c r="T94" i="21"/>
  <c r="S94" i="21"/>
  <c r="R94" i="21"/>
  <c r="W94" i="21" l="1"/>
  <c r="K7" i="21"/>
  <c r="V94" i="21"/>
  <c r="M76" i="21" l="1"/>
  <c r="S137" i="21" l="1"/>
  <c r="R137" i="21"/>
  <c r="W137" i="21" l="1"/>
  <c r="K136" i="21"/>
  <c r="V137" i="21"/>
  <c r="R156" i="21"/>
  <c r="S156" i="21"/>
  <c r="T156" i="21"/>
  <c r="V156" i="21" l="1"/>
  <c r="W156" i="21"/>
  <c r="S178" i="21"/>
  <c r="U178" i="21" l="1"/>
  <c r="T178" i="21"/>
  <c r="R178" i="21"/>
  <c r="W178" i="21" l="1"/>
  <c r="V178" i="21"/>
  <c r="T155" i="21"/>
  <c r="S155" i="21"/>
  <c r="R155" i="21"/>
  <c r="T103" i="21"/>
  <c r="W103" i="21" s="1"/>
  <c r="S103" i="21"/>
  <c r="R103" i="21"/>
  <c r="O51" i="21"/>
  <c r="M51" i="21"/>
  <c r="L51" i="21"/>
  <c r="H51" i="21"/>
  <c r="F51" i="21"/>
  <c r="T62" i="21"/>
  <c r="W62" i="21" s="1"/>
  <c r="S62" i="21"/>
  <c r="R62" i="21"/>
  <c r="P51" i="21" l="1"/>
  <c r="Q51" i="21"/>
  <c r="J51" i="21"/>
  <c r="W155" i="21"/>
  <c r="V155" i="21"/>
  <c r="U51" i="21"/>
  <c r="K51" i="21"/>
  <c r="V103" i="21"/>
  <c r="V62" i="21"/>
  <c r="T106" i="21"/>
  <c r="W106" i="21" s="1"/>
  <c r="S106" i="21"/>
  <c r="R106" i="21"/>
  <c r="V106" i="21" l="1"/>
  <c r="T69" i="21" l="1"/>
  <c r="S69" i="21"/>
  <c r="R69" i="21"/>
  <c r="T68" i="21"/>
  <c r="W68" i="21" s="1"/>
  <c r="S68" i="21"/>
  <c r="R68" i="21"/>
  <c r="W69" i="21" l="1"/>
  <c r="V68" i="21"/>
  <c r="V69" i="21"/>
  <c r="T138" i="21"/>
  <c r="S138" i="21"/>
  <c r="R138" i="21"/>
  <c r="R118" i="21"/>
  <c r="S118" i="21"/>
  <c r="T118" i="21"/>
  <c r="W118" i="21" s="1"/>
  <c r="T98" i="21"/>
  <c r="W98" i="21" s="1"/>
  <c r="S98" i="21"/>
  <c r="R98" i="21"/>
  <c r="T61" i="21"/>
  <c r="W61" i="21" s="1"/>
  <c r="S61" i="21"/>
  <c r="R61" i="21"/>
  <c r="W138" i="21" l="1"/>
  <c r="V98" i="21"/>
  <c r="V138" i="21"/>
  <c r="V118" i="21"/>
  <c r="V61" i="21"/>
  <c r="T149" i="21" l="1"/>
  <c r="W149" i="21" s="1"/>
  <c r="S149" i="21"/>
  <c r="R149" i="21"/>
  <c r="V149" i="21" l="1"/>
  <c r="M71" i="21"/>
  <c r="M177" i="21" s="1"/>
  <c r="M8" i="21" l="1"/>
  <c r="O193" i="21" l="1"/>
  <c r="N193" i="21"/>
  <c r="M193" i="21"/>
  <c r="L193" i="21"/>
  <c r="G193" i="21"/>
  <c r="H193" i="21"/>
  <c r="F193" i="21"/>
  <c r="S193" i="21" s="1"/>
  <c r="R193" i="21" l="1"/>
  <c r="K193" i="21"/>
  <c r="J193" i="21"/>
  <c r="U193" i="21"/>
  <c r="T193" i="21"/>
  <c r="P193" i="21"/>
  <c r="Q193" i="21"/>
  <c r="T115" i="21"/>
  <c r="W115" i="21" s="1"/>
  <c r="S115" i="21"/>
  <c r="R115" i="21"/>
  <c r="T116" i="21"/>
  <c r="W116" i="21" s="1"/>
  <c r="S116" i="21"/>
  <c r="R116" i="21"/>
  <c r="W193" i="21" l="1"/>
  <c r="V193" i="21"/>
  <c r="V116" i="21"/>
  <c r="V115" i="21"/>
  <c r="T33" i="21"/>
  <c r="S33" i="21"/>
  <c r="R33" i="21"/>
  <c r="W33" i="21" l="1"/>
  <c r="V33" i="21"/>
  <c r="O191" i="21" l="1"/>
  <c r="N191" i="21"/>
  <c r="M191" i="21"/>
  <c r="L191" i="21"/>
  <c r="G191" i="21"/>
  <c r="H191" i="21"/>
  <c r="F191" i="21"/>
  <c r="S191" i="21" s="1"/>
  <c r="O188" i="21"/>
  <c r="P188" i="21" s="1"/>
  <c r="N188" i="21"/>
  <c r="N203" i="21" s="1"/>
  <c r="T203" i="21" s="1"/>
  <c r="M188" i="21"/>
  <c r="L188" i="21"/>
  <c r="L203" i="21" s="1"/>
  <c r="R203" i="21" s="1"/>
  <c r="G188" i="21"/>
  <c r="H188" i="21"/>
  <c r="F188" i="21"/>
  <c r="T28" i="21"/>
  <c r="S28" i="21"/>
  <c r="R28" i="21"/>
  <c r="T19" i="21"/>
  <c r="W19" i="21" s="1"/>
  <c r="S19" i="21"/>
  <c r="R19" i="21"/>
  <c r="T20" i="21"/>
  <c r="W20" i="21" s="1"/>
  <c r="S20" i="21"/>
  <c r="R20" i="21"/>
  <c r="T35" i="21"/>
  <c r="S35" i="21"/>
  <c r="R35" i="21"/>
  <c r="M203" i="21" l="1"/>
  <c r="S203" i="21" s="1"/>
  <c r="S188" i="21"/>
  <c r="R188" i="21"/>
  <c r="J188" i="21"/>
  <c r="P191" i="21"/>
  <c r="Q191" i="21"/>
  <c r="J191" i="21"/>
  <c r="U191" i="21"/>
  <c r="T188" i="21"/>
  <c r="U188" i="21"/>
  <c r="R191" i="21"/>
  <c r="T191" i="21"/>
  <c r="W28" i="21"/>
  <c r="Q188" i="21"/>
  <c r="K191" i="21"/>
  <c r="K188" i="21"/>
  <c r="W35" i="21"/>
  <c r="V28" i="21"/>
  <c r="V20" i="21"/>
  <c r="V35" i="21"/>
  <c r="V19" i="21"/>
  <c r="V191" i="21" l="1"/>
  <c r="W191" i="21"/>
  <c r="W188" i="21"/>
  <c r="V188" i="21"/>
  <c r="T105" i="21"/>
  <c r="W105" i="21" s="1"/>
  <c r="S105" i="21"/>
  <c r="R105" i="21"/>
  <c r="V105" i="21" l="1"/>
  <c r="H76" i="21" l="1"/>
  <c r="R53" i="21" l="1"/>
  <c r="S53" i="21"/>
  <c r="T53" i="21"/>
  <c r="W53" i="21" s="1"/>
  <c r="R54" i="21"/>
  <c r="S54" i="21"/>
  <c r="T54" i="21"/>
  <c r="W54" i="21" s="1"/>
  <c r="R55" i="21"/>
  <c r="S55" i="21"/>
  <c r="T55" i="21"/>
  <c r="W55" i="21" s="1"/>
  <c r="R56" i="21"/>
  <c r="S56" i="21"/>
  <c r="T56" i="21"/>
  <c r="W56" i="21" s="1"/>
  <c r="R57" i="21"/>
  <c r="S57" i="21"/>
  <c r="T57" i="21"/>
  <c r="W57" i="21" s="1"/>
  <c r="R58" i="21"/>
  <c r="S58" i="21"/>
  <c r="T58" i="21"/>
  <c r="W58" i="21" s="1"/>
  <c r="R59" i="21"/>
  <c r="S59" i="21"/>
  <c r="T59" i="21"/>
  <c r="W59" i="21" s="1"/>
  <c r="R60" i="21"/>
  <c r="S60" i="21"/>
  <c r="T60" i="21"/>
  <c r="W60" i="21" s="1"/>
  <c r="R63" i="21"/>
  <c r="S63" i="21"/>
  <c r="T63" i="21"/>
  <c r="W63" i="21" s="1"/>
  <c r="R64" i="21"/>
  <c r="S64" i="21"/>
  <c r="T64" i="21"/>
  <c r="W64" i="21" s="1"/>
  <c r="R65" i="21"/>
  <c r="S65" i="21"/>
  <c r="T65" i="21"/>
  <c r="W65" i="21" s="1"/>
  <c r="R66" i="21"/>
  <c r="S66" i="21"/>
  <c r="T66" i="21"/>
  <c r="W66" i="21" s="1"/>
  <c r="R67" i="21"/>
  <c r="S67" i="21"/>
  <c r="T67" i="21"/>
  <c r="W67" i="21" s="1"/>
  <c r="R70" i="21"/>
  <c r="S70" i="21"/>
  <c r="T70" i="21"/>
  <c r="W70" i="21" s="1"/>
  <c r="R10" i="21"/>
  <c r="S10" i="21"/>
  <c r="R11" i="21"/>
  <c r="S11" i="21"/>
  <c r="T11" i="21"/>
  <c r="W11" i="21" s="1"/>
  <c r="R12" i="21"/>
  <c r="S12" i="21"/>
  <c r="T12" i="21"/>
  <c r="W12" i="21" s="1"/>
  <c r="R13" i="21"/>
  <c r="S13" i="21"/>
  <c r="T13" i="21"/>
  <c r="W13" i="21" s="1"/>
  <c r="R14" i="21"/>
  <c r="S14" i="21"/>
  <c r="T14" i="21"/>
  <c r="W14" i="21" s="1"/>
  <c r="R15" i="21"/>
  <c r="S15" i="21"/>
  <c r="T15" i="21"/>
  <c r="W15" i="21" s="1"/>
  <c r="R16" i="21"/>
  <c r="S16" i="21"/>
  <c r="T16" i="21"/>
  <c r="W16" i="21" s="1"/>
  <c r="R17" i="21"/>
  <c r="S17" i="21"/>
  <c r="T17" i="21"/>
  <c r="W17" i="21" s="1"/>
  <c r="R18" i="21"/>
  <c r="S18" i="21"/>
  <c r="T18" i="21"/>
  <c r="R21" i="21"/>
  <c r="S21" i="21"/>
  <c r="T21" i="21"/>
  <c r="W21" i="21" s="1"/>
  <c r="R22" i="21"/>
  <c r="S22" i="21"/>
  <c r="T22" i="21"/>
  <c r="W22" i="21" s="1"/>
  <c r="R23" i="21"/>
  <c r="S23" i="21"/>
  <c r="T23" i="21"/>
  <c r="W23" i="21" s="1"/>
  <c r="R24" i="21"/>
  <c r="S24" i="21"/>
  <c r="T24" i="21"/>
  <c r="W24" i="21" s="1"/>
  <c r="R25" i="21"/>
  <c r="S25" i="21"/>
  <c r="T25" i="21"/>
  <c r="W25" i="21" s="1"/>
  <c r="R26" i="21"/>
  <c r="S26" i="21"/>
  <c r="T26" i="21"/>
  <c r="W26" i="21" s="1"/>
  <c r="R27" i="21"/>
  <c r="S27" i="21"/>
  <c r="T27" i="21"/>
  <c r="W27" i="21" s="1"/>
  <c r="R29" i="21"/>
  <c r="S29" i="21"/>
  <c r="T29" i="21"/>
  <c r="R30" i="21"/>
  <c r="S30" i="21"/>
  <c r="T30" i="21"/>
  <c r="W30" i="21" s="1"/>
  <c r="R34" i="21"/>
  <c r="S34" i="21"/>
  <c r="T34" i="21"/>
  <c r="W34" i="21" s="1"/>
  <c r="R39" i="21"/>
  <c r="S39" i="21"/>
  <c r="T39" i="21"/>
  <c r="T38" i="21" s="1"/>
  <c r="R45" i="21"/>
  <c r="S45" i="21"/>
  <c r="W45" i="21"/>
  <c r="R46" i="21"/>
  <c r="S46" i="21"/>
  <c r="R47" i="21"/>
  <c r="S47" i="21"/>
  <c r="W47" i="21"/>
  <c r="R48" i="21"/>
  <c r="S48" i="21"/>
  <c r="W48" i="21"/>
  <c r="R49" i="21"/>
  <c r="S49" i="21"/>
  <c r="W49" i="21"/>
  <c r="R50" i="21"/>
  <c r="S50" i="21"/>
  <c r="W50" i="21"/>
  <c r="R72" i="21"/>
  <c r="T72" i="21"/>
  <c r="W72" i="21" s="1"/>
  <c r="R73" i="21"/>
  <c r="S73" i="21"/>
  <c r="T73" i="21"/>
  <c r="W73" i="21" s="1"/>
  <c r="R74" i="21"/>
  <c r="S74" i="21"/>
  <c r="T74" i="21"/>
  <c r="W74" i="21" s="1"/>
  <c r="R75" i="21"/>
  <c r="S75" i="21"/>
  <c r="T75" i="21"/>
  <c r="W75" i="21" s="1"/>
  <c r="R77" i="21"/>
  <c r="S77" i="21"/>
  <c r="T77" i="21"/>
  <c r="W77" i="21" s="1"/>
  <c r="R78" i="21"/>
  <c r="S78" i="21"/>
  <c r="T78" i="21"/>
  <c r="W78" i="21" s="1"/>
  <c r="R79" i="21"/>
  <c r="S79" i="21"/>
  <c r="T79" i="21"/>
  <c r="W79" i="21" s="1"/>
  <c r="R80" i="21"/>
  <c r="S80" i="21"/>
  <c r="T80" i="21"/>
  <c r="W80" i="21" s="1"/>
  <c r="R81" i="21"/>
  <c r="S81" i="21"/>
  <c r="T81" i="21"/>
  <c r="W81" i="21" s="1"/>
  <c r="R82" i="21"/>
  <c r="S82" i="21"/>
  <c r="T82" i="21"/>
  <c r="W82" i="21" s="1"/>
  <c r="R83" i="21"/>
  <c r="S83" i="21"/>
  <c r="T83" i="21"/>
  <c r="W83" i="21" s="1"/>
  <c r="R84" i="21"/>
  <c r="S84" i="21"/>
  <c r="T84" i="21"/>
  <c r="W84" i="21" s="1"/>
  <c r="R87" i="21"/>
  <c r="S87" i="21"/>
  <c r="T87" i="21"/>
  <c r="W87" i="21" s="1"/>
  <c r="R92" i="21"/>
  <c r="S92" i="21"/>
  <c r="T92" i="21"/>
  <c r="W92" i="21" s="1"/>
  <c r="R93" i="21"/>
  <c r="T93" i="21"/>
  <c r="W93" i="21" s="1"/>
  <c r="R95" i="21"/>
  <c r="S95" i="21"/>
  <c r="T95" i="21"/>
  <c r="W95" i="21" s="1"/>
  <c r="R96" i="21"/>
  <c r="S96" i="21"/>
  <c r="T96" i="21"/>
  <c r="W96" i="21" s="1"/>
  <c r="R97" i="21"/>
  <c r="S97" i="21"/>
  <c r="T97" i="21"/>
  <c r="R100" i="21"/>
  <c r="S100" i="21"/>
  <c r="T100" i="21"/>
  <c r="R101" i="21"/>
  <c r="S101" i="21"/>
  <c r="T101" i="21"/>
  <c r="R102" i="21"/>
  <c r="S102" i="21"/>
  <c r="T102" i="21"/>
  <c r="W102" i="21" s="1"/>
  <c r="R104" i="21"/>
  <c r="S104" i="21"/>
  <c r="T104" i="21"/>
  <c r="W104" i="21" s="1"/>
  <c r="R107" i="21"/>
  <c r="S107" i="21"/>
  <c r="T107" i="21"/>
  <c r="W107" i="21" s="1"/>
  <c r="R108" i="21"/>
  <c r="S108" i="21"/>
  <c r="T108" i="21"/>
  <c r="W108" i="21" s="1"/>
  <c r="R109" i="21"/>
  <c r="S109" i="21"/>
  <c r="T109" i="21"/>
  <c r="W109" i="21" s="1"/>
  <c r="R111" i="21"/>
  <c r="S111" i="21"/>
  <c r="T111" i="21"/>
  <c r="W111" i="21" s="1"/>
  <c r="R114" i="21"/>
  <c r="S114" i="21"/>
  <c r="T114" i="21"/>
  <c r="W114" i="21" s="1"/>
  <c r="R117" i="21"/>
  <c r="S117" i="21"/>
  <c r="T117" i="21"/>
  <c r="W117" i="21" s="1"/>
  <c r="R139" i="21"/>
  <c r="S139" i="21"/>
  <c r="R143" i="21"/>
  <c r="S143" i="21"/>
  <c r="R144" i="21"/>
  <c r="S144" i="21"/>
  <c r="T144" i="21"/>
  <c r="T136" i="21" s="1"/>
  <c r="R147" i="21"/>
  <c r="S147" i="21"/>
  <c r="T147" i="21"/>
  <c r="W147" i="21" s="1"/>
  <c r="R148" i="21"/>
  <c r="S148" i="21"/>
  <c r="T148" i="21"/>
  <c r="W148" i="21" s="1"/>
  <c r="R153" i="21"/>
  <c r="S153" i="21"/>
  <c r="T153" i="21"/>
  <c r="R154" i="21"/>
  <c r="S154" i="21"/>
  <c r="T154" i="21"/>
  <c r="R163" i="21"/>
  <c r="T163" i="21"/>
  <c r="W163" i="21" s="1"/>
  <c r="R166" i="21"/>
  <c r="S166" i="21"/>
  <c r="T166" i="21"/>
  <c r="W166" i="21" s="1"/>
  <c r="O190" i="21"/>
  <c r="N190" i="21"/>
  <c r="M190" i="21"/>
  <c r="L190" i="21"/>
  <c r="G190" i="21"/>
  <c r="H190" i="21"/>
  <c r="F190" i="21"/>
  <c r="S190" i="21" s="1"/>
  <c r="O189" i="21"/>
  <c r="N189" i="21"/>
  <c r="M189" i="21"/>
  <c r="L189" i="21"/>
  <c r="G189" i="21"/>
  <c r="H189" i="21"/>
  <c r="F189" i="21"/>
  <c r="S189" i="21" s="1"/>
  <c r="N76" i="21"/>
  <c r="N177" i="21" s="1"/>
  <c r="L76" i="21"/>
  <c r="G76" i="21"/>
  <c r="J76" i="21" s="1"/>
  <c r="F76" i="21"/>
  <c r="T7" i="21" l="1"/>
  <c r="S7" i="21"/>
  <c r="R7" i="21"/>
  <c r="H200" i="21"/>
  <c r="V7" i="21"/>
  <c r="F200" i="21"/>
  <c r="G200" i="21"/>
  <c r="G198" i="21"/>
  <c r="P189" i="21"/>
  <c r="N6" i="21"/>
  <c r="Q76" i="21"/>
  <c r="P76" i="21"/>
  <c r="P190" i="21"/>
  <c r="S136" i="21"/>
  <c r="J190" i="21"/>
  <c r="J189" i="21"/>
  <c r="W154" i="21"/>
  <c r="V154" i="21"/>
  <c r="V153" i="21"/>
  <c r="W153" i="21"/>
  <c r="R190" i="21"/>
  <c r="U189" i="21"/>
  <c r="T190" i="21"/>
  <c r="R189" i="21"/>
  <c r="T189" i="21"/>
  <c r="U190" i="21"/>
  <c r="S38" i="21"/>
  <c r="R38" i="21"/>
  <c r="W39" i="21"/>
  <c r="K190" i="21"/>
  <c r="Q190" i="21"/>
  <c r="Q189" i="21"/>
  <c r="K189" i="21"/>
  <c r="U76" i="21"/>
  <c r="R136" i="21"/>
  <c r="W139" i="21"/>
  <c r="W100" i="21"/>
  <c r="W99" i="21"/>
  <c r="W144" i="21"/>
  <c r="W101" i="21"/>
  <c r="K76" i="21"/>
  <c r="W46" i="21"/>
  <c r="W97" i="21"/>
  <c r="W29" i="21"/>
  <c r="W18" i="21"/>
  <c r="W10" i="21"/>
  <c r="T86" i="21"/>
  <c r="R86" i="21"/>
  <c r="S86" i="21"/>
  <c r="V139" i="21"/>
  <c r="S76" i="21"/>
  <c r="S71" i="21"/>
  <c r="R76" i="21"/>
  <c r="T76" i="21"/>
  <c r="T71" i="21"/>
  <c r="R71" i="21"/>
  <c r="V80" i="21"/>
  <c r="V163" i="21"/>
  <c r="V114" i="21"/>
  <c r="W7" i="21" l="1"/>
  <c r="J200" i="21"/>
  <c r="K200" i="21"/>
  <c r="W86" i="21"/>
  <c r="W189" i="21"/>
  <c r="V189" i="21"/>
  <c r="W190" i="21"/>
  <c r="V190" i="21"/>
  <c r="W9" i="21"/>
  <c r="W76" i="21"/>
  <c r="V136" i="21"/>
  <c r="W136" i="21"/>
  <c r="V99" i="21"/>
  <c r="V34" i="21" l="1"/>
  <c r="V30" i="21"/>
  <c r="V29" i="21"/>
  <c r="O187" i="21" l="1"/>
  <c r="O200" i="21" s="1"/>
  <c r="N187" i="21"/>
  <c r="N200" i="21" s="1"/>
  <c r="M187" i="21"/>
  <c r="L187" i="21"/>
  <c r="L200" i="21" s="1"/>
  <c r="R200" i="21" s="1"/>
  <c r="S187" i="21" l="1"/>
  <c r="M200" i="21"/>
  <c r="S200" i="21" s="1"/>
  <c r="N199" i="21"/>
  <c r="L199" i="21"/>
  <c r="P187" i="21"/>
  <c r="R197" i="21"/>
  <c r="T197" i="21"/>
  <c r="U200" i="21"/>
  <c r="U187" i="21"/>
  <c r="U197" i="21"/>
  <c r="R187" i="21"/>
  <c r="T187" i="21"/>
  <c r="K187" i="21"/>
  <c r="O203" i="21"/>
  <c r="Q187" i="21"/>
  <c r="L198" i="21"/>
  <c r="L202" i="21" s="1"/>
  <c r="N198" i="21"/>
  <c r="N202" i="21" s="1"/>
  <c r="F198" i="21"/>
  <c r="M198" i="21"/>
  <c r="M202" i="21" s="1"/>
  <c r="O198" i="21"/>
  <c r="O202" i="21" s="1"/>
  <c r="H198" i="21"/>
  <c r="M199" i="21" l="1"/>
  <c r="O199" i="21"/>
  <c r="Q200" i="21"/>
  <c r="P200" i="21"/>
  <c r="Q202" i="21"/>
  <c r="P202" i="21"/>
  <c r="H202" i="21"/>
  <c r="K198" i="21"/>
  <c r="U198" i="21"/>
  <c r="J198" i="21"/>
  <c r="S198" i="21"/>
  <c r="R198" i="21"/>
  <c r="U203" i="21"/>
  <c r="V203" i="21" s="1"/>
  <c r="P203" i="21"/>
  <c r="Q203" i="21"/>
  <c r="P198" i="21"/>
  <c r="Q198" i="21"/>
  <c r="G202" i="21"/>
  <c r="T198" i="21"/>
  <c r="F202" i="21"/>
  <c r="R202" i="21" s="1"/>
  <c r="T200" i="21"/>
  <c r="V200" i="21" s="1"/>
  <c r="W187" i="21"/>
  <c r="V187" i="21"/>
  <c r="V197" i="21"/>
  <c r="W197" i="21"/>
  <c r="G199" i="21"/>
  <c r="T199" i="21" s="1"/>
  <c r="H199" i="21"/>
  <c r="F199" i="21"/>
  <c r="U179" i="21"/>
  <c r="T179" i="21"/>
  <c r="R179" i="21"/>
  <c r="O71" i="21"/>
  <c r="L177" i="21"/>
  <c r="H71" i="21"/>
  <c r="H177" i="21" s="1"/>
  <c r="G71" i="21"/>
  <c r="F71" i="21"/>
  <c r="T52" i="21"/>
  <c r="S52" i="21"/>
  <c r="R52" i="21"/>
  <c r="R51" i="21" s="1"/>
  <c r="R177" i="21" s="1"/>
  <c r="U3" i="21"/>
  <c r="T3" i="21"/>
  <c r="S202" i="21" l="1"/>
  <c r="P199" i="21"/>
  <c r="Q199" i="21"/>
  <c r="Q71" i="21"/>
  <c r="P71" i="21"/>
  <c r="F177" i="21"/>
  <c r="F6" i="21" s="1"/>
  <c r="F8" i="21"/>
  <c r="O177" i="21"/>
  <c r="P177" i="21" s="1"/>
  <c r="G177" i="21"/>
  <c r="J71" i="21"/>
  <c r="J177" i="21" s="1"/>
  <c r="T202" i="21"/>
  <c r="V198" i="21"/>
  <c r="W198" i="21"/>
  <c r="R199" i="21"/>
  <c r="S199" i="21"/>
  <c r="J199" i="21"/>
  <c r="K199" i="21"/>
  <c r="U199" i="21"/>
  <c r="W203" i="21"/>
  <c r="U202" i="21"/>
  <c r="J202" i="21"/>
  <c r="K202" i="21"/>
  <c r="W200" i="21"/>
  <c r="R6" i="21"/>
  <c r="H8" i="21"/>
  <c r="S51" i="21"/>
  <c r="S177" i="21" s="1"/>
  <c r="S6" i="21" s="1"/>
  <c r="W179" i="21"/>
  <c r="U71" i="21"/>
  <c r="W71" i="21" s="1"/>
  <c r="L8" i="21"/>
  <c r="G8" i="21"/>
  <c r="O8" i="21"/>
  <c r="N8" i="21"/>
  <c r="U38" i="21"/>
  <c r="K71" i="21"/>
  <c r="K38" i="21"/>
  <c r="T51" i="21"/>
  <c r="T177" i="21" s="1"/>
  <c r="T6" i="21" s="1"/>
  <c r="W52" i="21"/>
  <c r="L180" i="21"/>
  <c r="V96" i="21"/>
  <c r="V97" i="21"/>
  <c r="V100" i="21"/>
  <c r="V101" i="21"/>
  <c r="V107" i="21"/>
  <c r="V109" i="21"/>
  <c r="V23" i="21"/>
  <c r="V83" i="21"/>
  <c r="V86" i="21"/>
  <c r="V82" i="21"/>
  <c r="V117" i="21"/>
  <c r="V147" i="21"/>
  <c r="V22" i="21"/>
  <c r="V102" i="21"/>
  <c r="V108" i="21"/>
  <c r="V111" i="21"/>
  <c r="V143" i="21"/>
  <c r="V144" i="21"/>
  <c r="V148" i="21"/>
  <c r="V53" i="21"/>
  <c r="V59" i="21"/>
  <c r="V63" i="21"/>
  <c r="V64" i="21"/>
  <c r="V67" i="21"/>
  <c r="V70" i="21"/>
  <c r="V49" i="21"/>
  <c r="V81" i="21"/>
  <c r="V87" i="21"/>
  <c r="V95" i="21"/>
  <c r="V56" i="21"/>
  <c r="V48" i="21"/>
  <c r="V66" i="21"/>
  <c r="V77" i="21"/>
  <c r="V73" i="21"/>
  <c r="V50" i="21"/>
  <c r="V26" i="21"/>
  <c r="V65" i="21"/>
  <c r="V104" i="21"/>
  <c r="V74" i="21"/>
  <c r="V18" i="21"/>
  <c r="V79" i="21"/>
  <c r="V60" i="21"/>
  <c r="V27" i="21"/>
  <c r="V25" i="21"/>
  <c r="V179" i="21"/>
  <c r="V14" i="21"/>
  <c r="V16" i="21"/>
  <c r="V13" i="21"/>
  <c r="V11" i="21"/>
  <c r="V15" i="21"/>
  <c r="V92" i="21"/>
  <c r="V78" i="21"/>
  <c r="V75" i="21"/>
  <c r="V57" i="21"/>
  <c r="V24" i="21"/>
  <c r="V84" i="21"/>
  <c r="V55" i="21"/>
  <c r="V54" i="21"/>
  <c r="V58" i="21"/>
  <c r="V52" i="21"/>
  <c r="V21" i="21"/>
  <c r="V72" i="21"/>
  <c r="V10" i="21"/>
  <c r="V12" i="21"/>
  <c r="V17" i="21"/>
  <c r="V39" i="21"/>
  <c r="V93" i="21"/>
  <c r="T8" i="21" l="1"/>
  <c r="W202" i="21"/>
  <c r="Q8" i="21"/>
  <c r="P8" i="21"/>
  <c r="Q177" i="21"/>
  <c r="J8" i="21"/>
  <c r="G6" i="21"/>
  <c r="V199" i="21"/>
  <c r="W199" i="21"/>
  <c r="U177" i="21"/>
  <c r="V202" i="21"/>
  <c r="F180" i="21"/>
  <c r="K177" i="21"/>
  <c r="H6" i="21"/>
  <c r="I171" i="21" s="1"/>
  <c r="W38" i="21"/>
  <c r="W51" i="21"/>
  <c r="U8" i="21"/>
  <c r="G180" i="21"/>
  <c r="K8" i="21"/>
  <c r="R8" i="21"/>
  <c r="S8" i="21"/>
  <c r="V71" i="21"/>
  <c r="N180" i="21"/>
  <c r="L6" i="21"/>
  <c r="M180" i="21"/>
  <c r="M6" i="21"/>
  <c r="V76" i="21"/>
  <c r="V9" i="21"/>
  <c r="V51" i="21"/>
  <c r="H180" i="21"/>
  <c r="O180" i="21"/>
  <c r="O6" i="21"/>
  <c r="V38" i="21"/>
  <c r="J182" i="21" l="1"/>
  <c r="I110" i="21"/>
  <c r="I195" i="21" s="1"/>
  <c r="I36" i="21"/>
  <c r="I37" i="21"/>
  <c r="I192" i="21" s="1"/>
  <c r="P180" i="21"/>
  <c r="J180" i="21"/>
  <c r="I112" i="21"/>
  <c r="I113" i="21"/>
  <c r="I159" i="21"/>
  <c r="I162" i="21"/>
  <c r="V177" i="21"/>
  <c r="I40" i="21"/>
  <c r="I150" i="21"/>
  <c r="I130" i="21"/>
  <c r="I88" i="21"/>
  <c r="I170" i="21"/>
  <c r="I167" i="21"/>
  <c r="R182" i="21"/>
  <c r="S180" i="21"/>
  <c r="R180" i="21"/>
  <c r="W177" i="21"/>
  <c r="T180" i="21"/>
  <c r="I120" i="21"/>
  <c r="I121" i="21"/>
  <c r="I125" i="21"/>
  <c r="I122" i="21"/>
  <c r="I126" i="21"/>
  <c r="I119" i="21"/>
  <c r="I123" i="21"/>
  <c r="I124" i="21"/>
  <c r="I161" i="21"/>
  <c r="I85" i="21"/>
  <c r="I32" i="21"/>
  <c r="I31" i="21"/>
  <c r="I157" i="21"/>
  <c r="I158" i="21"/>
  <c r="I160" i="21"/>
  <c r="I169" i="21"/>
  <c r="I168" i="21"/>
  <c r="I42" i="21"/>
  <c r="I43" i="21"/>
  <c r="I166" i="21"/>
  <c r="I178" i="21"/>
  <c r="I177" i="21"/>
  <c r="I165" i="21"/>
  <c r="I164" i="21"/>
  <c r="I163" i="21"/>
  <c r="I176" i="21"/>
  <c r="I179" i="21"/>
  <c r="T182" i="21"/>
  <c r="Q182" i="21"/>
  <c r="S182" i="21"/>
  <c r="I180" i="21"/>
  <c r="U182" i="21"/>
  <c r="K182" i="21"/>
  <c r="Q180" i="21"/>
  <c r="K180" i="21"/>
  <c r="I145" i="21"/>
  <c r="I146" i="21"/>
  <c r="I142" i="21"/>
  <c r="I129" i="21"/>
  <c r="I133" i="21"/>
  <c r="I135" i="21"/>
  <c r="I131" i="21"/>
  <c r="I128" i="21"/>
  <c r="I132" i="21"/>
  <c r="I134" i="21"/>
  <c r="I127" i="21"/>
  <c r="W8" i="21"/>
  <c r="Q6" i="21"/>
  <c r="K6" i="21"/>
  <c r="I94" i="21"/>
  <c r="I141" i="21"/>
  <c r="I140" i="21"/>
  <c r="I137" i="21"/>
  <c r="I155" i="21"/>
  <c r="I156" i="21"/>
  <c r="I96" i="21"/>
  <c r="I97" i="21"/>
  <c r="I95" i="21"/>
  <c r="I91" i="21"/>
  <c r="I103" i="21"/>
  <c r="I62" i="21"/>
  <c r="I69" i="21"/>
  <c r="I106" i="21"/>
  <c r="I138" i="21"/>
  <c r="I68" i="21"/>
  <c r="I118" i="21"/>
  <c r="I98" i="21"/>
  <c r="I149" i="21"/>
  <c r="I61" i="21"/>
  <c r="I99" i="21"/>
  <c r="I136" i="21"/>
  <c r="I115" i="21"/>
  <c r="I116" i="21"/>
  <c r="I33" i="21"/>
  <c r="I35" i="21"/>
  <c r="I28" i="21"/>
  <c r="I19" i="21"/>
  <c r="I20" i="21"/>
  <c r="I114" i="21"/>
  <c r="I105" i="21"/>
  <c r="I80" i="21"/>
  <c r="I34" i="21"/>
  <c r="I30" i="21"/>
  <c r="I29" i="21"/>
  <c r="V8" i="21"/>
  <c r="P6" i="21"/>
  <c r="I154" i="21"/>
  <c r="I153" i="21"/>
  <c r="I147" i="21"/>
  <c r="I144" i="21"/>
  <c r="I139" i="21"/>
  <c r="I148" i="21"/>
  <c r="I143" i="21"/>
  <c r="I108" i="21"/>
  <c r="I104" i="21"/>
  <c r="I101" i="21"/>
  <c r="I100" i="21"/>
  <c r="I93" i="21"/>
  <c r="I89" i="21"/>
  <c r="I87" i="21"/>
  <c r="I83" i="21"/>
  <c r="I81" i="21"/>
  <c r="I79" i="21"/>
  <c r="I77" i="21"/>
  <c r="I74" i="21"/>
  <c r="I72" i="21"/>
  <c r="I48" i="21"/>
  <c r="I46" i="21"/>
  <c r="I44" i="21"/>
  <c r="I39" i="21"/>
  <c r="I27" i="21"/>
  <c r="I25" i="21"/>
  <c r="I23" i="21"/>
  <c r="I21" i="21"/>
  <c r="I16" i="21"/>
  <c r="I14" i="21"/>
  <c r="I13" i="21"/>
  <c r="I11" i="21"/>
  <c r="I70" i="21"/>
  <c r="I66" i="21"/>
  <c r="I64" i="21"/>
  <c r="I60" i="21"/>
  <c r="I58" i="21"/>
  <c r="I56" i="21"/>
  <c r="I55" i="21"/>
  <c r="I53" i="21"/>
  <c r="I117" i="21"/>
  <c r="I109" i="21"/>
  <c r="I102" i="21"/>
  <c r="I92" i="21"/>
  <c r="I90" i="21"/>
  <c r="I84" i="21"/>
  <c r="I76" i="21"/>
  <c r="I73" i="21"/>
  <c r="I50" i="21"/>
  <c r="I47" i="21"/>
  <c r="I41" i="21"/>
  <c r="I38" i="21"/>
  <c r="I26" i="21"/>
  <c r="I22" i="21"/>
  <c r="I17" i="21"/>
  <c r="I12" i="21"/>
  <c r="I10" i="21"/>
  <c r="I111" i="21"/>
  <c r="I107" i="21"/>
  <c r="I86" i="21"/>
  <c r="I82" i="21"/>
  <c r="I78" i="21"/>
  <c r="I75" i="21"/>
  <c r="I71" i="21"/>
  <c r="I49" i="21"/>
  <c r="I45" i="21"/>
  <c r="I24" i="21"/>
  <c r="I18" i="21"/>
  <c r="I15" i="21"/>
  <c r="I65" i="21"/>
  <c r="I59" i="21"/>
  <c r="I52" i="21"/>
  <c r="I67" i="21"/>
  <c r="I63" i="21"/>
  <c r="I57" i="21"/>
  <c r="I54" i="21"/>
  <c r="J6" i="21"/>
  <c r="I7" i="21"/>
  <c r="I8" i="21"/>
  <c r="I9" i="21"/>
  <c r="I51" i="21"/>
  <c r="U180" i="21"/>
  <c r="U6" i="21"/>
  <c r="I200" i="21" l="1"/>
  <c r="I197" i="21"/>
  <c r="I201" i="21"/>
  <c r="W182" i="21"/>
  <c r="W180" i="21"/>
  <c r="W6" i="21"/>
  <c r="V182" i="21"/>
  <c r="V6" i="21"/>
  <c r="V180" i="21"/>
  <c r="V166" i="21" l="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8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4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<sst xmlns="http://schemas.openxmlformats.org/spreadsheetml/2006/main" count="487" uniqueCount="378">
  <si>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</si>
  <si>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</si>
  <si>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</si>
  <si>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</si>
  <si>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</si>
  <si>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</si>
  <si>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</si>
  <si>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</si>
  <si>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</si>
  <si>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</si>
  <si>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</si>
  <si>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</si>
  <si>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</si>
  <si>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</si>
  <si>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</si>
  <si>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</si>
  <si>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</si>
  <si>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</si>
  <si>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</si>
  <si>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</si>
  <si>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</si>
  <si>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</si>
  <si>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</si>
  <si>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</si>
  <si>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</si>
  <si>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</si>
  <si>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</si>
  <si>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</si>
  <si>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</si>
  <si>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</si>
  <si>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</si>
  <si>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</si>
  <si>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</si>
  <si>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</si>
  <si>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</si>
  <si>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</si>
  <si>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</si>
  <si>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</si>
  <si>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</si>
  <si>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</si>
  <si>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</si>
  <si>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</si>
  <si>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</si>
  <si>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</si>
  <si>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</si>
  <si>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</si>
  <si>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</si>
  <si>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</si>
  <si>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</si>
  <si>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</si>
  <si>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</si>
  <si>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</si>
  <si>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</si>
  <si>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</si>
  <si>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</si>
  <si>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</si>
  <si>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</si>
  <si>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</si>
  <si>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</si>
  <si>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</si>
  <si>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</si>
  <si>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</si>
  <si>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</si>
  <si>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</si>
  <si>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</si>
  <si>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</si>
  <si>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</si>
  <si>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</si>
  <si>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</si>
  <si>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</si>
  <si>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</si>
  <si>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</si>
  <si>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</si>
  <si>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</si>
  <si>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</si>
  <si>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</si>
  <si>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</si>
  <si>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</si>
  <si>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</si>
  <si>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</si>
  <si>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</si>
  <si>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</si>
  <si>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</si>
  <si>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</si>
  <si>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</si>
  <si>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</si>
  <si>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</si>
  <si>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</si>
  <si>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</si>
  <si>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</si>
  <si>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</si>
  <si>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</si>
  <si>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</si>
  <si>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</si>
  <si>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</si>
  <si>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</si>
  <si>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</si>
  <si>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</si>
  <si>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</si>
  <si>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</si>
  <si>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</si>
  <si>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</si>
  <si>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</si>
  <si>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</si>
  <si>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</si>
  <si>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</si>
  <si>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</si>
  <si>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</si>
  <si>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</si>
  <si>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</si>
  <si>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</si>
  <si>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</si>
  <si>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</si>
  <si>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</si>
  <si>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</si>
  <si>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</si>
  <si>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</si>
  <si>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</si>
  <si>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</si>
  <si>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</si>
  <si>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</si>
  <si>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</si>
  <si>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</si>
  <si>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</si>
  <si>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</si>
  <si>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</si>
  <si>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</si>
  <si>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</si>
  <si>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</si>
  <si>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</si>
  <si>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</si>
  <si>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</si>
  <si>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</si>
  <si>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</si>
  <si>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</si>
  <si>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</si>
  <si>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</si>
  <si>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</si>
  <si>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</si>
  <si>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</si>
  <si>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</si>
  <si>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</si>
  <si>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</si>
  <si>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</si>
  <si>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</si>
  <si>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</si>
  <si>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</si>
  <si>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</si>
  <si>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</si>
  <si>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</si>
  <si>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</si>
  <si>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</si>
  <si>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</si>
  <si>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</si>
  <si>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</si>
  <si>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</si>
  <si>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</si>
  <si>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</si>
  <si>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</si>
  <si>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</si>
  <si>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</si>
  <si>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</si>
  <si>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</si>
  <si>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</si>
  <si>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</si>
  <si>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</si>
  <si>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</si>
  <si>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</si>
  <si>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</si>
  <si>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</si>
  <si>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</si>
  <si>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</si>
  <si>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</si>
  <si>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</si>
  <si>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</si>
  <si>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</si>
  <si>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</si>
  <si>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</si>
  <si>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</si>
  <si>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</si>
  <si>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</si>
  <si>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</si>
  <si>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</si>
  <si>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</si>
  <si>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</si>
  <si>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</si>
  <si>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</si>
  <si>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</si>
  <si>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</si>
  <si>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</si>
  <si>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</si>
  <si>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</si>
  <si>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</si>
  <si>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</si>
  <si>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</si>
  <si>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</si>
  <si>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</si>
  <si>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</si>
  <si>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</si>
  <si>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</si>
  <si>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</si>
  <si>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</si>
  <si>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</si>
  <si>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</si>
  <si>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</si>
  <si>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</si>
  <si>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</si>
  <si>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</si>
  <si>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</si>
  <si>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</si>
  <si>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</si>
  <si>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</si>
  <si>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</si>
  <si>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</si>
  <si>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</si>
  <si>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</si>
  <si>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</si>
  <si>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 xml:space="preserve"> </t>
  </si>
  <si>
    <t>Перевірити 9770 !!!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</si>
  <si>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</si>
  <si>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</si>
  <si>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</si>
  <si>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</si>
  <si>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</si>
  <si>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</si>
  <si>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</si>
  <si>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</si>
  <si>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</si>
  <si>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</si>
  <si>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</si>
  <si>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</si>
  <si>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</si>
  <si>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</si>
  <si>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</si>
  <si>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</si>
  <si>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</si>
  <si>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</si>
  <si>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</si>
  <si>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</si>
  <si>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</si>
  <si>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</si>
  <si>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</si>
  <si>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</si>
  <si>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</si>
  <si>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</si>
  <si>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</si>
  <si>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</si>
  <si>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</si>
  <si>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</si>
  <si>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</si>
  <si>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</si>
  <si>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</si>
  <si>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</si>
  <si>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</si>
  <si>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</si>
  <si>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</si>
  <si>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</si>
  <si>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</si>
  <si>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</si>
  <si>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</si>
  <si>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</si>
  <si>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</si>
  <si>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</si>
  <si>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</si>
  <si>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</si>
  <si>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</si>
  <si>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</si>
  <si>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</si>
  <si>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</si>
  <si>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</si>
  <si>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</si>
  <si>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</si>
  <si>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</si>
  <si>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</si>
  <si>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</si>
  <si>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</si>
  <si>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</si>
  <si>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</si>
  <si>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</si>
  <si>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</si>
  <si>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</si>
  <si>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</si>
  <si>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</si>
  <si>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</si>
  <si>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</si>
  <si>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</si>
  <si>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</si>
  <si>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</si>
  <si>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</si>
  <si>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</si>
  <si>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</si>
  <si>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</si>
  <si>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</si>
  <si>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</si>
  <si>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</si>
  <si>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</si>
  <si>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</si>
  <si>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</si>
  <si>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</si>
  <si>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</si>
  <si>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</si>
  <si>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</si>
  <si>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</si>
  <si>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</si>
  <si>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</si>
  <si>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</si>
  <si>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</si>
  <si>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</si>
  <si>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залишки</t>
  </si>
  <si>
    <t>без наших залишків (для звірки з доходами)</t>
  </si>
  <si>
    <t>ВСЬОГО</t>
  </si>
  <si>
    <t>з державного бюджету  (для звірки з казнач.звітом)</t>
  </si>
  <si>
    <t>ВСЬОГО, перевірка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</si>
  <si>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</si>
  <si>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</si>
  <si>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</si>
  <si>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Перевірити 9800 !!!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</si>
  <si>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</si>
  <si>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</si>
  <si>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</si>
  <si>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</si>
  <si>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</si>
  <si>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</si>
  <si>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</si>
  <si>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</si>
  <si>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</si>
  <si>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</si>
  <si>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>6013</t>
  </si>
  <si>
    <t>Забезпечення діяльності водопровідно-каналізаційного господарства</t>
  </si>
  <si>
    <t>у тому числі видатків за рахунок субвенцій  з інших бюджетів: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</si>
  <si>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</si>
  <si>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5049</t>
  </si>
  <si>
    <t>Розвиток мережі центрів надання адміністративних послуг</t>
  </si>
  <si>
    <r>
      <t xml:space="preserve">Надання загальної середньої освіти за рахунок </t>
    </r>
    <r>
      <rPr>
        <b/>
        <sz val="14"/>
        <rFont val="Times New Roman"/>
        <family val="1"/>
        <charset val="204"/>
      </rPr>
      <t xml:space="preserve">залишку </t>
    </r>
    <r>
      <rPr>
        <sz val="14"/>
        <rFont val="Times New Roman"/>
        <family val="1"/>
        <charset val="204"/>
      </rPr>
      <t xml:space="preserve">коштів за </t>
    </r>
    <r>
      <rPr>
        <b/>
        <sz val="14"/>
        <rFont val="Times New Roman"/>
        <family val="1"/>
        <charset val="204"/>
      </rPr>
      <t>освітньою субвенцією</t>
    </r>
    <r>
      <rPr>
        <sz val="14"/>
        <rFont val="Times New Roman"/>
        <family val="1"/>
        <charset val="204"/>
      </rPr>
      <t xml:space="preserve"> (41051100)</t>
    </r>
  </si>
  <si>
    <r>
      <t xml:space="preserve">Надання освіти за рахунок </t>
    </r>
    <r>
      <rPr>
        <b/>
        <sz val="14"/>
        <rFont val="Times New Roman"/>
        <family val="1"/>
        <charset val="204"/>
      </rPr>
      <t>залишку коштів з</t>
    </r>
    <r>
      <rPr>
        <sz val="14"/>
        <rFont val="Times New Roman"/>
        <family val="1"/>
        <charset val="204"/>
      </rPr>
      <t xml:space="preserve">а субвенцією з державного бюджету місцевим бюджетам на надання державної підтримки </t>
    </r>
    <r>
      <rPr>
        <b/>
        <sz val="14"/>
        <rFont val="Times New Roman"/>
        <family val="1"/>
        <charset val="204"/>
      </rPr>
      <t>особам з особливими освітніми потребами</t>
    </r>
    <r>
      <rPr>
        <sz val="14"/>
        <rFont val="Times New Roman"/>
        <family val="1"/>
        <charset val="204"/>
      </rPr>
      <t xml:space="preserve"> (41051700) - оплата праці</t>
    </r>
  </si>
  <si>
    <t>тис.грн</t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</si>
  <si>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5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</si>
  <si>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5"/>
        <rFont val="Times New Roman"/>
        <family val="1"/>
        <charset val="204"/>
      </rPr>
      <t xml:space="preserve"> (41051700) </t>
    </r>
  </si>
  <si>
    <t xml:space="preserve">з місцевого бюджету </t>
  </si>
  <si>
    <t>Заступник начальника бюджетного відділу</t>
  </si>
  <si>
    <t>Віра ПЕТРИНА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</si>
  <si>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</si>
  <si>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Виконання окремих заходів з реалізації соціального проекту "Активні парки - локації здорової України" (41057700)</t>
  </si>
  <si>
    <t>Комплексний план просторового розвитку</t>
  </si>
  <si>
    <r>
      <t xml:space="preserve">Субвенція на держпідтримку </t>
    </r>
    <r>
      <rPr>
        <b/>
        <sz val="14"/>
        <rFont val="Times New Roman"/>
        <family val="1"/>
        <charset val="204"/>
      </rPr>
      <t>осіб з особл.осв.потребами</t>
    </r>
    <r>
      <rPr>
        <sz val="14"/>
        <rFont val="Times New Roman"/>
        <family val="1"/>
        <charset val="204"/>
      </rPr>
      <t xml:space="preserve"> 41051200</t>
    </r>
  </si>
  <si>
    <t>Субвенції з місцевого бюджету на здійснення переданих видатків у сфері освіти за рахунок коштів освітньої субвенції (41051000) -ІРЦ</t>
  </si>
  <si>
    <r>
      <rPr>
        <b/>
        <sz val="14"/>
        <rFont val="Times New Roman"/>
        <family val="1"/>
        <charset val="204"/>
      </rPr>
      <t>Освітня субвенція</t>
    </r>
    <r>
      <rPr>
        <sz val="14"/>
        <rFont val="Times New Roman"/>
        <family val="1"/>
        <charset val="204"/>
      </rPr>
      <t xml:space="preserve"> 41033900</t>
    </r>
  </si>
  <si>
    <t>Субвенція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</si>
  <si>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Реалізація заходів за рахунок освітньої субвенції з державного бюджету місцевим бюджетам (за спеціальним фондом державного бюджету)</t>
  </si>
  <si>
    <t>в т.ч.за рахунок субвенції (41058100)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</si>
  <si>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громади, Полицької, Антонівської, Каноницької громад) (41053900)  </t>
  </si>
  <si>
    <t>Активні парки (410577)</t>
  </si>
  <si>
    <t>субвенція районному бюджету Вараського району на виконання заходів Програми мобілізаційної підготовки, мобілізації та оборонної роботи у Вараській міській територіальній громаді на 2022 – 2025 роки (для виконання районної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</si>
  <si>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 xml:space="preserve">Субвенція для військової частини А0998 Міністерства оборони України (24 ОМБр ім Короля Данила)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</si>
  <si>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 xml:space="preserve">Субвенція для військової частини 3018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</si>
  <si>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 xml:space="preserve">Субвенція для військової частини А7032 Міністерства оборони України (104 бригада ТрО)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</si>
  <si>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 xml:space="preserve">Субвенція для департаменту контррозвідки Служби Безпеки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</si>
  <si>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>Субвенція для військової частини А4638 Міністерства оборони України (3-тя окрема штурмова бригада ЗСУ)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</si>
  <si>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Забезпечення діяльності інклюзивно-ресурсних центрів за рахунок освітньої субвенції (41051000)</t>
  </si>
  <si>
    <t>затверджено на 01.05.2024</t>
  </si>
  <si>
    <t>виконано станом на 01.05.2024</t>
  </si>
  <si>
    <t xml:space="preserve">                Аналіз виконання бюджету Вараської міської територіальної громади по видатках та кредитуванню станом на 01.05.2024 року </t>
  </si>
  <si>
    <t>субвенція бюджету Каноницької сільської територіальної громади (на виконання заходів Програми підтримки територіальної оборони та місцевого населення до участі в русі національного спротиву на 2022 – 2025 роки)</t>
  </si>
  <si>
    <t>субвенція бюджету Полицької сільської територіальнї громади (на виконання заходів Програми матеріальної підтримки добровольчих формувань сил спротиву Полицької територіальної грмади, батальйону територіальної оборони Вараського району, волонтерського руху та евакуйованого населення з зони бойових дій на період воєнного стану та матеріальне забезпечення заходів під час мобілізації,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2024 рік)</t>
  </si>
  <si>
    <t>субвенція бюджету Рафалівської селищної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на 2022 – 2024 роки)</t>
  </si>
  <si>
    <t>субвенція обласному бюджету Рівненської області (інша субвенція для надання соціальних послуг в інтернатних закладах Рівненської області)</t>
  </si>
  <si>
    <t>Субвенція для військової частини А0237 Міністерства оборони України (для потреб військової частини А0252) на виконання заходів Програми мобілізаційної підготовки,мобілізації та оборонної роботи у Вараській міській територіальній громаді на 2022 – 2025 роки</t>
  </si>
  <si>
    <t xml:space="preserve">Субвенція для військової частини А4935 Міністерства оборони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</si>
  <si>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>Субвенція для військової частини 3045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</si>
  <si>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 xml:space="preserve">Субвенція для військової частини 1495 Державної прикордонної служби України для потреб 5 прикордонної комендатури 9 прикордонного загону імені Січових Стрільців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</si>
  <si>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>Субвенція Рівненському обласному територіальному центру комплектування та соціальної підтримки (для потреб Вараського районного територіального центру комплектування та соціальної підтримки)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</si>
  <si>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ГУ Національної поліції України в Рівненській області на виконання заходів програми "Безпечна громада та профілактика правопорушень на 2024-2028 роки"</t>
  </si>
  <si>
    <t>Субвенція для ГУ  ДСНС  України у Рівненській області (6 ДПРЗ  ГУ ДСНС) на виконання заходів Комплексної програми розвитку цивільного захисту Вараської міської територіальної громади на 2021-2025 роки</t>
  </si>
  <si>
    <t>1291</t>
  </si>
  <si>
    <t>1292</t>
  </si>
  <si>
    <t>Співфінансування заходів, що реалізуються за рахунок залишку коштів за освітньою субвенцією на кінець бюджетного періоду, що мають цільове призначення, виділених відповідно до рішень Кабінету Міністрів України у попередніх бюджетних періодах (за спеціальним фондом державного бюджету)</t>
  </si>
  <si>
    <t>Реалізація заходів за рахунок залишку коштів за освітньою субвенцією на кінець бюджетного періоду, що мають цільове призначення, виділених відповідно до рішень Кабінету Міністрів України у попередніх бюджетних періодах (за спеціальним фондом державного бюджету)(41051100)</t>
  </si>
  <si>
    <t>Субвенція для Управління Служби Безпеки України в Рівненській області на виконання заходів програми "Безпечна громада та профілактика правопорушень на 2024-2028 роки"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</si>
</sst>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₴_-;\-* #,##0.00\ _₴_-;_-* &quot;-&quot;??\ _₴_-;_-@_-"/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59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b/>
      <sz val="14"/>
      <name val="Arial Cyr"/>
      <charset val="204"/>
    </font>
    <font>
      <i/>
      <sz val="14"/>
      <color rgb="FFFF0000"/>
      <name val="Arial"/>
      <family val="2"/>
      <charset val="204"/>
    </font>
    <font>
      <sz val="12"/>
      <name val="Arial Cyr"/>
      <family val="2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i/>
      <sz val="12"/>
      <color rgb="FFFF0000"/>
      <name val="Arial Cyr"/>
      <family val="2"/>
      <charset val="204"/>
    </font>
    <font>
      <sz val="12"/>
      <color rgb="FFFF0000"/>
      <name val="Arial Cyr"/>
      <family val="2"/>
      <charset val="204"/>
    </font>
    <font>
      <sz val="14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i/>
      <sz val="13"/>
      <color theme="1"/>
      <name val="Times New Roman"/>
      <family val="1"/>
      <charset val="204"/>
    </font>
    <font>
      <sz val="20"/>
      <name val="Times New Roman"/>
      <family val="1"/>
    </font>
    <font>
      <sz val="20"/>
      <name val="Times New Roman"/>
      <family val="1"/>
      <charset val="204"/>
    </font>
    <font>
      <b/>
      <sz val="20"/>
      <name val="Arial Cyr"/>
      <charset val="204"/>
    </font>
    <font>
      <b/>
      <sz val="20"/>
      <color rgb="FFFF0000"/>
      <name val="Arial Cyr"/>
      <family val="2"/>
      <charset val="204"/>
    </font>
    <font>
      <b/>
      <sz val="20"/>
      <name val="Arial Cyr"/>
      <family val="2"/>
      <charset val="204"/>
    </font>
    <font>
      <i/>
      <sz val="20"/>
      <color rgb="FFFF0000"/>
      <name val="Arial Cyr"/>
      <family val="2"/>
      <charset val="204"/>
    </font>
    <font>
      <sz val="20"/>
      <color rgb="FFFF0000"/>
      <name val="Arial Cyr"/>
      <family val="2"/>
      <charset val="204"/>
    </font>
    <font>
      <b/>
      <sz val="14"/>
      <name val="Arial Cyr"/>
      <family val="2"/>
      <charset val="204"/>
    </font>
    <font>
      <i/>
      <sz val="14"/>
      <name val="Arial Cyr"/>
      <family val="2"/>
      <charset val="204"/>
    </font>
    <font>
      <i/>
      <sz val="14"/>
      <name val="Arial Cyr"/>
      <charset val="204"/>
    </font>
    <font>
      <i/>
      <sz val="14"/>
      <color rgb="FFFF0000"/>
      <name val="Arial Cyr"/>
      <family val="2"/>
      <charset val="204"/>
    </font>
    <font>
      <sz val="14"/>
      <color rgb="FFFF0000"/>
      <name val="Arial Cyr"/>
      <family val="2"/>
      <charset val="204"/>
    </font>
    <font>
      <sz val="12"/>
      <name val="Arial"/>
      <family val="2"/>
      <charset val="204"/>
    </font>
    <font>
      <sz val="15"/>
      <name val="Times New Roman"/>
      <family val="1"/>
      <charset val="204"/>
    </font>
    <font>
      <i/>
      <sz val="15"/>
      <name val="Times New Roman"/>
      <family val="1"/>
      <charset val="204"/>
    </font>
    <font>
      <sz val="12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24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238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7" fontId="5" fillId="2" borderId="5" xfId="0" applyNumberFormat="1" applyFont="1" applyFill="1" applyBorder="1" applyAlignment="1">
      <alignment horizontal="center" wrapText="1"/>
    </xf>
    <xf numFmtId="167" fontId="5" fillId="2" borderId="5" xfId="0" applyNumberFormat="1" applyFont="1" applyFill="1" applyBorder="1" applyAlignment="1">
      <alignment horizontal="center" vertical="center" wrapText="1"/>
    </xf>
    <xf numFmtId="167" fontId="20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 applyProtection="1">
      <alignment horizontal="center" wrapText="1"/>
    </xf>
    <xf numFmtId="165" fontId="21" fillId="2" borderId="5" xfId="0" applyNumberFormat="1" applyFont="1" applyFill="1" applyBorder="1" applyAlignment="1">
      <alignment horizontal="center" wrapText="1"/>
    </xf>
    <xf numFmtId="0" fontId="30" fillId="2" borderId="0" xfId="0" applyFont="1" applyFill="1" applyAlignment="1">
      <alignment horizontal="center" wrapText="1"/>
    </xf>
    <xf numFmtId="167" fontId="20" fillId="2" borderId="8" xfId="0" applyNumberFormat="1" applyFont="1" applyFill="1" applyBorder="1" applyAlignment="1">
      <alignment horizontal="center" wrapText="1"/>
    </xf>
    <xf numFmtId="165" fontId="20" fillId="2" borderId="5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 applyProtection="1">
      <alignment horizontal="center" wrapText="1"/>
    </xf>
    <xf numFmtId="167" fontId="22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 applyProtection="1">
      <alignment horizontal="center" wrapText="1"/>
      <protection locked="0"/>
    </xf>
    <xf numFmtId="167" fontId="22" fillId="2" borderId="5" xfId="0" applyNumberFormat="1" applyFont="1" applyFill="1" applyBorder="1" applyAlignment="1" applyProtection="1">
      <alignment horizontal="center" wrapText="1"/>
      <protection locked="0"/>
    </xf>
    <xf numFmtId="164" fontId="22" fillId="2" borderId="5" xfId="0" applyNumberFormat="1" applyFont="1" applyFill="1" applyBorder="1" applyAlignment="1">
      <alignment horizontal="center" wrapText="1"/>
    </xf>
    <xf numFmtId="167" fontId="20" fillId="2" borderId="5" xfId="0" applyNumberFormat="1" applyFont="1" applyFill="1" applyBorder="1" applyAlignment="1" applyProtection="1">
      <alignment horizontal="center" wrapText="1"/>
      <protection locked="0"/>
    </xf>
    <xf numFmtId="167" fontId="29" fillId="2" borderId="5" xfId="0" applyNumberFormat="1" applyFont="1" applyFill="1" applyBorder="1" applyAlignment="1" applyProtection="1">
      <alignment horizontal="center" wrapText="1"/>
      <protection locked="0"/>
    </xf>
    <xf numFmtId="167" fontId="33" fillId="2" borderId="5" xfId="0" applyNumberFormat="1" applyFont="1" applyFill="1" applyBorder="1" applyAlignment="1" applyProtection="1">
      <alignment horizontal="center" wrapText="1"/>
      <protection locked="0"/>
    </xf>
    <xf numFmtId="168" fontId="21" fillId="2" borderId="5" xfId="0" applyNumberFormat="1" applyFont="1" applyFill="1" applyBorder="1" applyAlignment="1">
      <alignment horizontal="center" wrapText="1"/>
    </xf>
    <xf numFmtId="10" fontId="21" fillId="2" borderId="5" xfId="0" applyNumberFormat="1" applyFont="1" applyFill="1" applyBorder="1" applyAlignment="1">
      <alignment horizontal="center" wrapText="1"/>
    </xf>
    <xf numFmtId="165" fontId="22" fillId="2" borderId="5" xfId="0" applyNumberFormat="1" applyFont="1" applyFill="1" applyBorder="1" applyAlignment="1">
      <alignment horizontal="center" wrapText="1"/>
    </xf>
    <xf numFmtId="169" fontId="21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7" fontId="29" fillId="2" borderId="5" xfId="0" applyNumberFormat="1" applyFont="1" applyFill="1" applyBorder="1" applyAlignment="1">
      <alignment horizontal="center" wrapText="1"/>
    </xf>
    <xf numFmtId="168" fontId="22" fillId="2" borderId="5" xfId="0" applyNumberFormat="1" applyFont="1" applyFill="1" applyBorder="1" applyAlignment="1">
      <alignment horizontal="center" wrapText="1"/>
    </xf>
    <xf numFmtId="0" fontId="22" fillId="2" borderId="5" xfId="0" applyFont="1" applyFill="1" applyBorder="1" applyAlignment="1">
      <alignment horizontal="center" wrapText="1"/>
    </xf>
    <xf numFmtId="164" fontId="21" fillId="2" borderId="5" xfId="0" applyNumberFormat="1" applyFont="1" applyFill="1" applyBorder="1" applyAlignment="1">
      <alignment horizontal="center" wrapText="1"/>
    </xf>
    <xf numFmtId="167" fontId="23" fillId="2" borderId="5" xfId="0" applyNumberFormat="1" applyFont="1" applyFill="1" applyBorder="1" applyAlignment="1">
      <alignment horizontal="center" wrapText="1"/>
    </xf>
    <xf numFmtId="49" fontId="18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7" fillId="2" borderId="5" xfId="0" applyNumberFormat="1" applyFont="1" applyFill="1" applyBorder="1" applyAlignment="1">
      <alignment horizontal="center"/>
    </xf>
    <xf numFmtId="166" fontId="17" fillId="2" borderId="5" xfId="0" applyNumberFormat="1" applyFont="1" applyFill="1" applyBorder="1" applyAlignment="1">
      <alignment horizontal="center"/>
    </xf>
    <xf numFmtId="49" fontId="19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7" fillId="2" borderId="5" xfId="0" applyNumberFormat="1" applyFont="1" applyFill="1" applyBorder="1" applyAlignment="1" applyProtection="1">
      <alignment horizontal="center" wrapText="1"/>
      <protection locked="0"/>
    </xf>
    <xf numFmtId="1" fontId="17" fillId="2" borderId="5" xfId="0" applyNumberFormat="1" applyFont="1" applyFill="1" applyBorder="1" applyAlignment="1" applyProtection="1">
      <alignment horizontal="center" wrapText="1"/>
      <protection locked="0"/>
    </xf>
    <xf numFmtId="49" fontId="19" fillId="2" borderId="5" xfId="0" applyNumberFormat="1" applyFont="1" applyFill="1" applyBorder="1" applyAlignment="1" applyProtection="1">
      <alignment horizontal="center" wrapText="1"/>
      <protection locked="0"/>
    </xf>
    <xf numFmtId="1" fontId="19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7" fillId="2" borderId="5" xfId="0" applyNumberFormat="1" applyFont="1" applyFill="1" applyBorder="1" applyAlignment="1">
      <alignment horizontal="center" wrapText="1"/>
    </xf>
    <xf numFmtId="49" fontId="19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7" fontId="2" fillId="2" borderId="0" xfId="0" applyNumberFormat="1" applyFont="1" applyFill="1" applyBorder="1" applyAlignment="1">
      <alignment horizontal="right" wrapText="1"/>
    </xf>
    <xf numFmtId="164" fontId="21" fillId="2" borderId="5" xfId="0" applyNumberFormat="1" applyFont="1" applyFill="1" applyBorder="1" applyAlignment="1" applyProtection="1">
      <alignment horizontal="center" wrapText="1"/>
      <protection locked="0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7" fillId="2" borderId="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8" fillId="2" borderId="5" xfId="0" applyNumberFormat="1" applyFont="1" applyFill="1" applyBorder="1" applyAlignment="1">
      <alignment horizontal="center" wrapText="1"/>
    </xf>
    <xf numFmtId="0" fontId="18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7" fontId="28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7" fontId="27" fillId="2" borderId="0" xfId="0" applyNumberFormat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0" fontId="3" fillId="2" borderId="0" xfId="0" applyFont="1" applyFill="1" applyAlignment="1">
      <alignment horizontal="center"/>
    </xf>
    <xf numFmtId="43" fontId="3" fillId="2" borderId="0" xfId="3" applyFont="1" applyFill="1" applyAlignment="1">
      <alignment textRotation="90"/>
    </xf>
    <xf numFmtId="43" fontId="0" fillId="2" borderId="0" xfId="3" applyFont="1" applyFill="1" applyAlignment="1">
      <alignment textRotation="90"/>
    </xf>
    <xf numFmtId="0" fontId="3" fillId="2" borderId="0" xfId="0" applyFont="1" applyFill="1" applyBorder="1" applyAlignment="1">
      <alignment horizontal="center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wrapText="1"/>
    </xf>
    <xf numFmtId="0" fontId="5" fillId="2" borderId="0" xfId="0" applyFont="1" applyFill="1" applyBorder="1" applyAlignment="1">
      <alignment horizontal="right" wrapText="1"/>
    </xf>
    <xf numFmtId="0" fontId="5" fillId="2" borderId="0" xfId="0" applyFont="1" applyFill="1" applyBorder="1" applyAlignment="1">
      <alignment wrapText="1"/>
    </xf>
    <xf numFmtId="0" fontId="11" fillId="2" borderId="0" xfId="0" applyFont="1" applyFill="1" applyAlignment="1">
      <alignment horizontal="center"/>
    </xf>
    <xf numFmtId="165" fontId="21" fillId="2" borderId="6" xfId="0" applyNumberFormat="1" applyFont="1" applyFill="1" applyBorder="1" applyAlignment="1">
      <alignment horizontal="center" wrapText="1"/>
    </xf>
    <xf numFmtId="10" fontId="20" fillId="2" borderId="6" xfId="0" applyNumberFormat="1" applyFont="1" applyFill="1" applyBorder="1" applyAlignment="1">
      <alignment horizontal="center" wrapText="1"/>
    </xf>
    <xf numFmtId="167" fontId="21" fillId="2" borderId="9" xfId="0" applyNumberFormat="1" applyFont="1" applyFill="1" applyBorder="1" applyAlignment="1">
      <alignment horizontal="center" wrapText="1"/>
    </xf>
    <xf numFmtId="167" fontId="20" fillId="2" borderId="11" xfId="0" applyNumberFormat="1" applyFont="1" applyFill="1" applyBorder="1" applyAlignment="1">
      <alignment horizontal="center" wrapText="1"/>
    </xf>
    <xf numFmtId="167" fontId="37" fillId="2" borderId="5" xfId="0" applyNumberFormat="1" applyFont="1" applyFill="1" applyBorder="1" applyAlignment="1" applyProtection="1">
      <alignment horizontal="center" wrapText="1"/>
    </xf>
    <xf numFmtId="4" fontId="38" fillId="2" borderId="0" xfId="0" applyNumberFormat="1" applyFont="1" applyFill="1" applyAlignment="1">
      <alignment horizontal="center" wrapText="1"/>
    </xf>
    <xf numFmtId="167" fontId="39" fillId="2" borderId="0" xfId="0" applyNumberFormat="1" applyFont="1" applyFill="1" applyAlignment="1">
      <alignment horizontal="center" wrapText="1"/>
    </xf>
    <xf numFmtId="1" fontId="40" fillId="2" borderId="5" xfId="0" applyNumberFormat="1" applyFont="1" applyFill="1" applyBorder="1" applyAlignment="1">
      <alignment horizontal="center"/>
    </xf>
    <xf numFmtId="49" fontId="40" fillId="2" borderId="5" xfId="0" applyNumberFormat="1" applyFont="1" applyFill="1" applyBorder="1" applyAlignment="1">
      <alignment horizontal="center"/>
    </xf>
    <xf numFmtId="49" fontId="31" fillId="2" borderId="5" xfId="0" applyNumberFormat="1" applyFont="1" applyFill="1" applyBorder="1" applyAlignment="1">
      <alignment horizontal="center"/>
    </xf>
    <xf numFmtId="1" fontId="40" fillId="2" borderId="5" xfId="0" applyNumberFormat="1" applyFont="1" applyFill="1" applyBorder="1" applyAlignment="1" applyProtection="1">
      <alignment horizontal="center" wrapText="1"/>
      <protection locked="0"/>
    </xf>
    <xf numFmtId="49" fontId="40" fillId="2" borderId="5" xfId="0" applyNumberFormat="1" applyFont="1" applyFill="1" applyBorder="1" applyAlignment="1" applyProtection="1">
      <alignment horizontal="center" wrapText="1"/>
      <protection locked="0"/>
    </xf>
    <xf numFmtId="49" fontId="40" fillId="2" borderId="5" xfId="0" applyNumberFormat="1" applyFont="1" applyFill="1" applyBorder="1" applyAlignment="1">
      <alignment horizontal="center" wrapText="1"/>
    </xf>
    <xf numFmtId="49" fontId="31" fillId="2" borderId="5" xfId="0" applyNumberFormat="1" applyFont="1" applyFill="1" applyBorder="1" applyAlignment="1">
      <alignment horizontal="center" wrapText="1"/>
    </xf>
    <xf numFmtId="1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 applyProtection="1">
      <alignment horizontal="center" wrapText="1"/>
      <protection locked="0"/>
    </xf>
    <xf numFmtId="164" fontId="28" fillId="2" borderId="0" xfId="0" applyNumberFormat="1" applyFont="1" applyFill="1" applyAlignment="1">
      <alignment horizontal="center" wrapText="1"/>
    </xf>
    <xf numFmtId="167" fontId="33" fillId="2" borderId="5" xfId="0" applyNumberFormat="1" applyFont="1" applyFill="1" applyBorder="1" applyAlignment="1" applyProtection="1">
      <alignment horizontal="center" wrapText="1"/>
    </xf>
    <xf numFmtId="0" fontId="21" fillId="2" borderId="5" xfId="0" applyFont="1" applyFill="1" applyBorder="1" applyAlignment="1">
      <alignment horizontal="center" wrapText="1"/>
    </xf>
    <xf numFmtId="165" fontId="33" fillId="2" borderId="5" xfId="0" applyNumberFormat="1" applyFont="1" applyFill="1" applyBorder="1" applyAlignment="1">
      <alignment horizontal="center" wrapText="1"/>
    </xf>
    <xf numFmtId="167" fontId="33" fillId="2" borderId="5" xfId="0" applyNumberFormat="1" applyFont="1" applyFill="1" applyBorder="1" applyAlignment="1">
      <alignment horizontal="center" wrapText="1"/>
    </xf>
    <xf numFmtId="0" fontId="41" fillId="2" borderId="0" xfId="0" applyFont="1" applyFill="1" applyBorder="1" applyAlignment="1">
      <alignment horizontal="right" wrapText="1"/>
    </xf>
    <xf numFmtId="0" fontId="41" fillId="2" borderId="0" xfId="0" applyFont="1" applyFill="1" applyBorder="1" applyAlignment="1">
      <alignment wrapText="1"/>
    </xf>
    <xf numFmtId="0" fontId="41" fillId="2" borderId="0" xfId="0" applyFont="1" applyFill="1" applyBorder="1"/>
    <xf numFmtId="49" fontId="42" fillId="2" borderId="5" xfId="0" applyNumberFormat="1" applyFont="1" applyFill="1" applyBorder="1" applyAlignment="1">
      <alignment horizontal="center"/>
    </xf>
    <xf numFmtId="0" fontId="27" fillId="2" borderId="0" xfId="0" applyFont="1" applyFill="1" applyBorder="1" applyAlignment="1">
      <alignment horizontal="right" wrapText="1"/>
    </xf>
    <xf numFmtId="0" fontId="27" fillId="2" borderId="0" xfId="0" applyFont="1" applyFill="1" applyBorder="1" applyAlignment="1">
      <alignment wrapText="1"/>
    </xf>
    <xf numFmtId="0" fontId="27" fillId="2" borderId="0" xfId="0" applyFont="1" applyFill="1" applyAlignment="1">
      <alignment wrapText="1"/>
    </xf>
    <xf numFmtId="0" fontId="27" fillId="2" borderId="0" xfId="0" applyFont="1" applyFill="1"/>
    <xf numFmtId="0" fontId="40" fillId="2" borderId="0" xfId="0" applyFont="1" applyFill="1" applyBorder="1" applyAlignment="1">
      <alignment horizontal="center" wrapText="1"/>
    </xf>
    <xf numFmtId="0" fontId="40" fillId="2" borderId="0" xfId="0" applyFont="1" applyFill="1" applyAlignment="1">
      <alignment horizontal="center" wrapText="1"/>
    </xf>
    <xf numFmtId="0" fontId="40" fillId="2" borderId="0" xfId="0" applyFont="1" applyFill="1" applyAlignment="1">
      <alignment horizontal="center"/>
    </xf>
    <xf numFmtId="0" fontId="6" fillId="2" borderId="0" xfId="0" applyFont="1" applyFill="1" applyAlignment="1">
      <alignment wrapText="1"/>
    </xf>
    <xf numFmtId="167" fontId="6" fillId="2" borderId="0" xfId="0" applyNumberFormat="1" applyFont="1" applyFill="1" applyBorder="1" applyAlignment="1">
      <alignment horizontal="center" wrapText="1"/>
    </xf>
    <xf numFmtId="167" fontId="6" fillId="2" borderId="0" xfId="0" applyNumberFormat="1" applyFont="1" applyFill="1" applyAlignment="1">
      <alignment wrapText="1"/>
    </xf>
    <xf numFmtId="0" fontId="46" fillId="2" borderId="0" xfId="0" applyFont="1" applyFill="1" applyAlignment="1">
      <alignment wrapText="1"/>
    </xf>
    <xf numFmtId="167" fontId="47" fillId="2" borderId="5" xfId="0" applyNumberFormat="1" applyFont="1" applyFill="1" applyBorder="1" applyAlignment="1">
      <alignment horizontal="center" wrapText="1"/>
    </xf>
    <xf numFmtId="167" fontId="47" fillId="2" borderId="5" xfId="0" applyNumberFormat="1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wrapText="1"/>
    </xf>
    <xf numFmtId="4" fontId="48" fillId="2" borderId="0" xfId="0" applyNumberFormat="1" applyFont="1" applyFill="1" applyAlignment="1">
      <alignment horizontal="center" wrapText="1"/>
    </xf>
    <xf numFmtId="167" fontId="49" fillId="2" borderId="0" xfId="0" applyNumberFormat="1" applyFont="1" applyFill="1" applyAlignment="1">
      <alignment horizontal="center" wrapText="1"/>
    </xf>
    <xf numFmtId="165" fontId="6" fillId="2" borderId="0" xfId="0" applyNumberFormat="1" applyFont="1" applyFill="1" applyAlignment="1">
      <alignment horizontal="center" wrapText="1"/>
    </xf>
    <xf numFmtId="167" fontId="50" fillId="2" borderId="0" xfId="0" applyNumberFormat="1" applyFont="1" applyFill="1" applyBorder="1" applyAlignment="1">
      <alignment horizontal="center" wrapText="1"/>
    </xf>
    <xf numFmtId="167" fontId="51" fillId="2" borderId="0" xfId="0" applyNumberFormat="1" applyFont="1" applyFill="1" applyBorder="1" applyAlignment="1">
      <alignment horizontal="center" wrapText="1"/>
    </xf>
    <xf numFmtId="167" fontId="52" fillId="2" borderId="0" xfId="0" applyNumberFormat="1" applyFont="1" applyFill="1" applyAlignment="1">
      <alignment horizontal="center" wrapText="1"/>
    </xf>
    <xf numFmtId="0" fontId="51" fillId="2" borderId="0" xfId="0" applyFont="1" applyFill="1" applyAlignment="1">
      <alignment horizontal="center" wrapText="1"/>
    </xf>
    <xf numFmtId="4" fontId="51" fillId="2" borderId="0" xfId="0" applyNumberFormat="1" applyFont="1" applyFill="1" applyAlignment="1">
      <alignment horizontal="center" wrapText="1"/>
    </xf>
    <xf numFmtId="0" fontId="53" fillId="2" borderId="0" xfId="0" applyFont="1" applyFill="1" applyAlignment="1">
      <alignment horizontal="center" wrapText="1"/>
    </xf>
    <xf numFmtId="165" fontId="53" fillId="2" borderId="0" xfId="0" applyNumberFormat="1" applyFont="1" applyFill="1" applyAlignment="1">
      <alignment horizontal="center" wrapText="1"/>
    </xf>
    <xf numFmtId="167" fontId="54" fillId="2" borderId="0" xfId="0" applyNumberFormat="1" applyFont="1" applyFill="1" applyAlignment="1">
      <alignment horizontal="center" wrapText="1"/>
    </xf>
    <xf numFmtId="165" fontId="55" fillId="2" borderId="7" xfId="0" applyNumberFormat="1" applyFont="1" applyFill="1" applyBorder="1" applyAlignment="1">
      <alignment horizontal="center" wrapText="1"/>
    </xf>
    <xf numFmtId="49" fontId="56" fillId="2" borderId="10" xfId="0" applyNumberFormat="1" applyFont="1" applyFill="1" applyBorder="1" applyAlignment="1" applyProtection="1">
      <alignment horizontal="justify" wrapText="1"/>
      <protection locked="0"/>
    </xf>
    <xf numFmtId="49" fontId="56" fillId="2" borderId="5" xfId="0" applyNumberFormat="1" applyFont="1" applyFill="1" applyBorder="1" applyAlignment="1" applyProtection="1">
      <alignment horizontal="center" wrapText="1"/>
      <protection locked="0"/>
    </xf>
    <xf numFmtId="0" fontId="40" fillId="2" borderId="5" xfId="0" applyFont="1" applyFill="1" applyBorder="1" applyAlignment="1">
      <alignment wrapText="1"/>
    </xf>
    <xf numFmtId="0" fontId="40" fillId="2" borderId="5" xfId="0" applyFont="1" applyFill="1" applyBorder="1" applyAlignment="1" applyProtection="1">
      <alignment horizontal="left" wrapText="1"/>
      <protection locked="0"/>
    </xf>
    <xf numFmtId="0" fontId="40" fillId="2" borderId="5" xfId="0" applyFont="1" applyFill="1" applyBorder="1" applyAlignment="1">
      <alignment vertical="center" wrapText="1"/>
    </xf>
    <xf numFmtId="0" fontId="40" fillId="2" borderId="0" xfId="0" applyFont="1" applyFill="1" applyBorder="1" applyAlignment="1">
      <alignment wrapText="1"/>
    </xf>
    <xf numFmtId="0" fontId="51" fillId="2" borderId="0" xfId="0" applyFont="1" applyFill="1" applyAlignment="1">
      <alignment wrapText="1"/>
    </xf>
    <xf numFmtId="167" fontId="21" fillId="2" borderId="12" xfId="0" applyNumberFormat="1" applyFont="1" applyFill="1" applyBorder="1" applyAlignment="1">
      <alignment horizontal="center" wrapText="1"/>
    </xf>
    <xf numFmtId="167" fontId="20" fillId="2" borderId="12" xfId="0" applyNumberFormat="1" applyFont="1" applyFill="1" applyBorder="1" applyAlignment="1">
      <alignment horizontal="center" wrapText="1"/>
    </xf>
    <xf numFmtId="167" fontId="21" fillId="2" borderId="0" xfId="0" applyNumberFormat="1" applyFont="1" applyFill="1" applyBorder="1" applyAlignment="1">
      <alignment horizontal="center" wrapText="1"/>
    </xf>
    <xf numFmtId="165" fontId="44" fillId="2" borderId="0" xfId="0" applyNumberFormat="1" applyFont="1" applyFill="1" applyBorder="1" applyAlignment="1">
      <alignment wrapText="1"/>
    </xf>
    <xf numFmtId="0" fontId="43" fillId="2" borderId="0" xfId="0" applyFont="1" applyFill="1" applyBorder="1" applyAlignment="1"/>
    <xf numFmtId="167" fontId="2" fillId="2" borderId="0" xfId="0" applyNumberFormat="1" applyFont="1" applyFill="1" applyBorder="1" applyAlignment="1">
      <alignment horizontal="center" wrapText="1"/>
    </xf>
    <xf numFmtId="167" fontId="20" fillId="2" borderId="0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165" fontId="22" fillId="2" borderId="5" xfId="4" applyNumberFormat="1" applyFont="1" applyFill="1" applyBorder="1" applyAlignment="1">
      <alignment horizontal="center" wrapText="1"/>
    </xf>
    <xf numFmtId="165" fontId="55" fillId="2" borderId="13" xfId="0" applyNumberFormat="1" applyFont="1" applyFill="1" applyBorder="1" applyAlignment="1">
      <alignment horizontal="center" wrapText="1"/>
    </xf>
    <xf numFmtId="167" fontId="47" fillId="2" borderId="12" xfId="0" applyNumberFormat="1" applyFont="1" applyFill="1" applyBorder="1" applyAlignment="1">
      <alignment horizontal="center" wrapText="1"/>
    </xf>
    <xf numFmtId="167" fontId="5" fillId="2" borderId="12" xfId="0" applyNumberFormat="1" applyFont="1" applyFill="1" applyBorder="1" applyAlignment="1">
      <alignment horizontal="center" wrapText="1"/>
    </xf>
    <xf numFmtId="164" fontId="45" fillId="2" borderId="0" xfId="0" applyNumberFormat="1" applyFont="1" applyFill="1" applyBorder="1" applyAlignment="1">
      <alignment horizontal="center" wrapText="1"/>
    </xf>
    <xf numFmtId="0" fontId="45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165" fontId="45" fillId="2" borderId="0" xfId="0" applyNumberFormat="1" applyFont="1" applyFill="1" applyBorder="1" applyAlignment="1">
      <alignment wrapText="1"/>
    </xf>
    <xf numFmtId="0" fontId="45" fillId="2" borderId="0" xfId="0" applyFont="1" applyFill="1" applyBorder="1" applyAlignment="1">
      <alignment wrapText="1"/>
    </xf>
    <xf numFmtId="167" fontId="6" fillId="2" borderId="0" xfId="0" applyNumberFormat="1" applyFont="1" applyFill="1" applyBorder="1" applyAlignment="1">
      <alignment wrapText="1"/>
    </xf>
    <xf numFmtId="167" fontId="27" fillId="2" borderId="0" xfId="0" applyNumberFormat="1" applyFont="1" applyFill="1" applyBorder="1" applyAlignment="1">
      <alignment wrapText="1"/>
    </xf>
    <xf numFmtId="165" fontId="6" fillId="2" borderId="0" xfId="0" applyNumberFormat="1" applyFont="1" applyFill="1" applyBorder="1" applyAlignment="1">
      <alignment wrapText="1"/>
    </xf>
    <xf numFmtId="0" fontId="6" fillId="2" borderId="0" xfId="0" applyFont="1" applyFill="1" applyBorder="1" applyAlignment="1">
      <alignment wrapText="1"/>
    </xf>
    <xf numFmtId="167" fontId="20" fillId="2" borderId="14" xfId="0" applyNumberFormat="1" applyFont="1" applyFill="1" applyBorder="1" applyAlignment="1">
      <alignment horizontal="center" wrapText="1"/>
    </xf>
    <xf numFmtId="0" fontId="40" fillId="2" borderId="14" xfId="0" applyFont="1" applyFill="1" applyBorder="1" applyAlignment="1">
      <alignment wrapText="1"/>
    </xf>
    <xf numFmtId="0" fontId="51" fillId="2" borderId="12" xfId="0" applyFont="1" applyFill="1" applyBorder="1" applyAlignment="1">
      <alignment wrapText="1"/>
    </xf>
    <xf numFmtId="0" fontId="7" fillId="2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/>
    <xf numFmtId="0" fontId="34" fillId="2" borderId="5" xfId="0" applyFont="1" applyFill="1" applyBorder="1" applyAlignment="1">
      <alignment horizontal="center" wrapText="1"/>
    </xf>
    <xf numFmtId="0" fontId="18" fillId="2" borderId="5" xfId="0" applyFont="1" applyFill="1" applyBorder="1" applyAlignment="1"/>
    <xf numFmtId="0" fontId="35" fillId="2" borderId="5" xfId="0" applyFont="1" applyFill="1" applyBorder="1" applyAlignment="1" applyProtection="1">
      <alignment horizontal="justify" wrapText="1"/>
      <protection locked="0"/>
    </xf>
    <xf numFmtId="0" fontId="35" fillId="2" borderId="5" xfId="0" applyFont="1" applyFill="1" applyBorder="1" applyAlignment="1">
      <alignment horizontal="justify" wrapText="1"/>
    </xf>
    <xf numFmtId="49" fontId="56" fillId="2" borderId="5" xfId="0" applyNumberFormat="1" applyFont="1" applyFill="1" applyBorder="1" applyAlignment="1" applyProtection="1">
      <alignment horizontal="justify" wrapText="1"/>
      <protection locked="0"/>
    </xf>
    <xf numFmtId="0" fontId="40" fillId="2" borderId="5" xfId="0" applyFont="1" applyFill="1" applyBorder="1" applyAlignment="1"/>
    <xf numFmtId="0" fontId="56" fillId="2" borderId="5" xfId="0" applyFont="1" applyFill="1" applyBorder="1" applyAlignment="1" applyProtection="1">
      <alignment horizontal="justify" wrapText="1"/>
      <protection locked="0"/>
    </xf>
    <xf numFmtId="0" fontId="40" fillId="2" borderId="5" xfId="0" applyFont="1" applyFill="1" applyBorder="1" applyAlignment="1">
      <alignment horizontal="center"/>
    </xf>
    <xf numFmtId="49" fontId="56" fillId="2" borderId="5" xfId="0" applyNumberFormat="1" applyFont="1" applyFill="1" applyBorder="1" applyAlignment="1" applyProtection="1">
      <alignment horizontal="right" wrapText="1"/>
      <protection locked="0"/>
    </xf>
    <xf numFmtId="0" fontId="19" fillId="2" borderId="5" xfId="0" applyFont="1" applyFill="1" applyBorder="1" applyAlignment="1"/>
    <xf numFmtId="49" fontId="57" fillId="2" borderId="5" xfId="0" applyNumberFormat="1" applyFont="1" applyFill="1" applyBorder="1" applyAlignment="1" applyProtection="1">
      <alignment horizontal="justify" wrapText="1"/>
      <protection locked="0"/>
    </xf>
    <xf numFmtId="0" fontId="57" fillId="2" borderId="5" xfId="0" applyFont="1" applyFill="1" applyBorder="1" applyAlignment="1" applyProtection="1">
      <alignment horizontal="justify" wrapText="1"/>
      <protection locked="0"/>
    </xf>
    <xf numFmtId="0" fontId="56" fillId="2" borderId="5" xfId="0" applyFont="1" applyFill="1" applyBorder="1" applyAlignment="1">
      <alignment horizontal="justify" wrapText="1"/>
    </xf>
    <xf numFmtId="0" fontId="56" fillId="2" borderId="5" xfId="0" applyFont="1" applyFill="1" applyBorder="1" applyAlignment="1"/>
    <xf numFmtId="49" fontId="56" fillId="2" borderId="5" xfId="0" applyNumberFormat="1" applyFont="1" applyFill="1" applyBorder="1" applyAlignment="1">
      <alignment horizontal="justify" wrapText="1"/>
    </xf>
    <xf numFmtId="49" fontId="57" fillId="2" borderId="5" xfId="0" applyNumberFormat="1" applyFont="1" applyFill="1" applyBorder="1" applyAlignment="1">
      <alignment horizontal="justify" wrapText="1"/>
    </xf>
    <xf numFmtId="0" fontId="35" fillId="2" borderId="5" xfId="0" applyNumberFormat="1" applyFont="1" applyFill="1" applyBorder="1" applyAlignment="1" applyProtection="1">
      <alignment horizontal="justify" wrapText="1"/>
      <protection locked="0"/>
    </xf>
    <xf numFmtId="0" fontId="57" fillId="2" borderId="5" xfId="0" applyFont="1" applyFill="1" applyBorder="1" applyAlignment="1">
      <alignment horizontal="justify" wrapText="1"/>
    </xf>
    <xf numFmtId="0" fontId="56" fillId="2" borderId="5" xfId="1" applyFont="1" applyFill="1" applyBorder="1" applyAlignment="1" applyProtection="1">
      <alignment horizontal="justify" wrapText="1"/>
    </xf>
    <xf numFmtId="3" fontId="56" fillId="2" borderId="5" xfId="0" applyNumberFormat="1" applyFont="1" applyFill="1" applyBorder="1" applyAlignment="1">
      <alignment horizontal="justify" wrapText="1"/>
    </xf>
    <xf numFmtId="3" fontId="57" fillId="2" borderId="5" xfId="0" applyNumberFormat="1" applyFont="1" applyFill="1" applyBorder="1" applyAlignment="1">
      <alignment horizontal="justify" wrapText="1"/>
    </xf>
    <xf numFmtId="0" fontId="19" fillId="2" borderId="5" xfId="0" applyFont="1" applyFill="1" applyBorder="1" applyAlignment="1">
      <alignment horizontal="justify" wrapText="1"/>
    </xf>
    <xf numFmtId="0" fontId="42" fillId="2" borderId="5" xfId="0" applyFont="1" applyFill="1" applyBorder="1" applyAlignment="1"/>
    <xf numFmtId="0" fontId="32" fillId="2" borderId="5" xfId="0" applyFont="1" applyFill="1" applyBorder="1" applyAlignment="1" applyProtection="1">
      <alignment wrapText="1"/>
      <protection locked="0"/>
    </xf>
    <xf numFmtId="0" fontId="9" fillId="2" borderId="5" xfId="0" applyFont="1" applyFill="1" applyBorder="1" applyAlignment="1" applyProtection="1">
      <alignment wrapText="1"/>
      <protection locked="0"/>
    </xf>
    <xf numFmtId="0" fontId="8" fillId="2" borderId="5" xfId="0" applyFont="1" applyFill="1" applyBorder="1" applyAlignment="1"/>
    <xf numFmtId="0" fontId="8" fillId="2" borderId="5" xfId="0" applyFont="1" applyFill="1" applyBorder="1" applyAlignment="1">
      <alignment horizontal="center"/>
    </xf>
    <xf numFmtId="167" fontId="20" fillId="2" borderId="5" xfId="0" applyNumberFormat="1" applyFont="1" applyFill="1" applyBorder="1" applyAlignment="1" applyProtection="1">
      <alignment horizontal="center" wrapText="1"/>
    </xf>
    <xf numFmtId="167" fontId="36" fillId="2" borderId="5" xfId="0" applyNumberFormat="1" applyFont="1" applyFill="1" applyBorder="1" applyAlignment="1" applyProtection="1">
      <alignment horizontal="center" wrapText="1"/>
    </xf>
    <xf numFmtId="167" fontId="20" fillId="3" borderId="5" xfId="0" applyNumberFormat="1" applyFont="1" applyFill="1" applyBorder="1" applyAlignment="1">
      <alignment horizontal="center" wrapText="1"/>
    </xf>
    <xf numFmtId="0" fontId="9" fillId="2" borderId="5" xfId="0" applyFont="1" applyFill="1" applyBorder="1" applyAlignment="1" applyProtection="1">
      <alignment horizontal="justify" wrapText="1"/>
      <protection locked="0"/>
    </xf>
    <xf numFmtId="167" fontId="36" fillId="2" borderId="5" xfId="0" applyNumberFormat="1" applyFont="1" applyFill="1" applyBorder="1" applyAlignment="1">
      <alignment horizontal="center" wrapText="1"/>
    </xf>
    <xf numFmtId="0" fontId="42" fillId="2" borderId="5" xfId="0" applyFont="1" applyFill="1" applyBorder="1" applyAlignment="1">
      <alignment horizontal="justify" wrapText="1"/>
    </xf>
    <xf numFmtId="165" fontId="21" fillId="2" borderId="7" xfId="0" applyNumberFormat="1" applyFont="1" applyFill="1" applyBorder="1" applyAlignment="1">
      <alignment horizontal="center" wrapText="1"/>
    </xf>
    <xf numFmtId="167" fontId="5" fillId="2" borderId="0" xfId="0" applyNumberFormat="1" applyFont="1" applyFill="1" applyBorder="1" applyAlignment="1">
      <alignment horizontal="center" wrapText="1"/>
    </xf>
    <xf numFmtId="167" fontId="3" fillId="2" borderId="0" xfId="0" applyNumberFormat="1" applyFont="1" applyFill="1" applyBorder="1" applyAlignment="1">
      <alignment horizontal="right" wrapText="1"/>
    </xf>
    <xf numFmtId="167" fontId="5" fillId="2" borderId="9" xfId="0" applyNumberFormat="1" applyFont="1" applyFill="1" applyBorder="1" applyAlignment="1">
      <alignment horizontal="center" wrapText="1"/>
    </xf>
    <xf numFmtId="167" fontId="58" fillId="2" borderId="6" xfId="0" applyNumberFormat="1" applyFont="1" applyFill="1" applyBorder="1" applyAlignment="1">
      <alignment horizontal="center" wrapText="1"/>
    </xf>
    <xf numFmtId="0" fontId="16" fillId="2" borderId="0" xfId="0" applyFont="1" applyFill="1" applyBorder="1" applyAlignment="1">
      <alignment horizontal="center" vertical="center"/>
    </xf>
    <xf numFmtId="0" fontId="26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165" fontId="2" fillId="2" borderId="5" xfId="0" applyNumberFormat="1" applyFont="1" applyFill="1" applyBorder="1" applyAlignment="1">
      <alignment horizontal="center" vertical="center" wrapText="1"/>
    </xf>
    <xf numFmtId="0" fontId="43" fillId="2" borderId="0" xfId="0" applyFont="1" applyFill="1" applyBorder="1" applyAlignment="1">
      <alignment horizontal="left" wrapText="1"/>
    </xf>
    <xf numFmtId="0" fontId="34" fillId="2" borderId="5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</cellXfs>
  <cellStyles count="5">
    <cellStyle name="Обычный" xfId="0" builtinId="0"/>
    <cellStyle name="Обычный 2" xfId="2"/>
    <cellStyle name="Обычный_ZV1PIV98" xfId="1"/>
    <cellStyle name="Процентный" xfId="4" builtinId="5"/>
    <cellStyle name="Финансовый" xfId="3" builtinId="3"/>
  </cellStyles>
  <dxfs count="0"/>
  <tableStyles count="0" defaultTableStyle="TableStyleMedium2" defaultPivotStyle="PivotStyleLight16"/>
  <colors>
    <mruColors>
      <color rgb="FFD5C9E1"/>
      <color rgb="FFCCFFCC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N2149"/>
  <sheetViews>
    <sheetView showZeros="0" tabSelected="1" showOutlineSymbols="0" view="pageBreakPreview" zoomScale="80" zoomScaleNormal="80" zoomScaleSheetLayoutView="80" workbookViewId="0">
      <pane xSplit="5" ySplit="7" topLeftCell="G166" activePane="bottomRight" state="frozen"/>
      <selection pane="topRight" activeCell="F1" sqref="F1"/>
      <selection pane="bottomLeft" activeCell="A8" sqref="A8"/>
      <selection pane="bottomRight" activeCell="P176" sqref="P176"/>
    </sheetView>
  </sheetViews>
  <sheetFormatPr defaultColWidth="9.140625" defaultRowHeight="12.75" x14ac:dyDescent="0.2"/>
  <cols>
    <col min="1" max="1" width="3.85546875" style="3" customWidth="1"/>
    <col min="2" max="2" width="8" style="87" hidden="1" customWidth="1"/>
    <col min="3" max="3" width="7.140625" style="87" customWidth="1"/>
    <col min="4" max="4" width="7.7109375" style="87" customWidth="1"/>
    <col min="5" max="5" width="70.140625" style="8" customWidth="1"/>
    <col min="6" max="6" width="15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4.7109375" style="95" customWidth="1"/>
    <col min="12" max="12" width="16" style="8" customWidth="1"/>
    <col min="13" max="13" width="14.28515625" style="8" customWidth="1"/>
    <col min="14" max="15" width="13.28515625" style="8" customWidth="1"/>
    <col min="16" max="16" width="13.42578125" style="96" customWidth="1"/>
    <col min="17" max="17" width="11.85546875" style="8" customWidth="1"/>
    <col min="18" max="18" width="15.5703125" style="8" customWidth="1"/>
    <col min="19" max="19" width="15.7109375" style="8" customWidth="1"/>
    <col min="20" max="20" width="15" style="8" customWidth="1"/>
    <col min="21" max="21" width="15.28515625" style="8" customWidth="1"/>
    <col min="22" max="22" width="14.7109375" style="8" customWidth="1"/>
    <col min="23" max="23" width="11.7109375" style="8" customWidth="1"/>
    <col min="24" max="24" width="17.42578125" style="6" customWidth="1"/>
    <col min="25" max="25" width="16.28515625" style="6" customWidth="1"/>
    <col min="26" max="186" width="9.140625" style="6"/>
    <col min="187" max="196" width="9.140625" style="8"/>
    <col min="197" max="16384" width="9.140625" style="3"/>
  </cols>
  <sheetData>
    <row r="1" spans="1:196" s="1" customFormat="1" ht="70.150000000000006" customHeight="1" x14ac:dyDescent="0.3">
      <c r="A1" s="229" t="s">
        <v>361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163" t="s">
        <v>335</v>
      </c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</row>
    <row r="2" spans="1:196" s="2" customFormat="1" ht="25.5" customHeight="1" x14ac:dyDescent="0.2">
      <c r="A2" s="230" t="s">
        <v>0</v>
      </c>
      <c r="B2" s="230" t="s">
        <v>104</v>
      </c>
      <c r="C2" s="230" t="s">
        <v>300</v>
      </c>
      <c r="D2" s="230" t="s">
        <v>48</v>
      </c>
      <c r="E2" s="230" t="s">
        <v>52</v>
      </c>
      <c r="F2" s="231" t="s">
        <v>1</v>
      </c>
      <c r="G2" s="231"/>
      <c r="H2" s="231"/>
      <c r="I2" s="231"/>
      <c r="J2" s="231"/>
      <c r="K2" s="231"/>
      <c r="L2" s="231" t="s">
        <v>2</v>
      </c>
      <c r="M2" s="232"/>
      <c r="N2" s="232"/>
      <c r="O2" s="232"/>
      <c r="P2" s="232"/>
      <c r="Q2" s="232"/>
      <c r="R2" s="231" t="s">
        <v>3</v>
      </c>
      <c r="S2" s="231"/>
      <c r="T2" s="231"/>
      <c r="U2" s="231"/>
      <c r="V2" s="231"/>
      <c r="W2" s="231"/>
    </row>
    <row r="3" spans="1:196" s="2" customFormat="1" ht="12.75" customHeight="1" x14ac:dyDescent="0.2">
      <c r="A3" s="230"/>
      <c r="B3" s="230"/>
      <c r="C3" s="230"/>
      <c r="D3" s="230"/>
      <c r="E3" s="230"/>
      <c r="F3" s="233" t="s">
        <v>184</v>
      </c>
      <c r="G3" s="233" t="s">
        <v>359</v>
      </c>
      <c r="H3" s="233" t="s">
        <v>360</v>
      </c>
      <c r="I3" s="233" t="s">
        <v>4</v>
      </c>
      <c r="J3" s="233" t="s">
        <v>214</v>
      </c>
      <c r="K3" s="234" t="s">
        <v>36</v>
      </c>
      <c r="L3" s="233" t="s">
        <v>184</v>
      </c>
      <c r="M3" s="233" t="s">
        <v>280</v>
      </c>
      <c r="N3" s="233" t="str">
        <f>G3</f>
        <v>затверджено на 01.05.2024</v>
      </c>
      <c r="O3" s="233" t="str">
        <f>H3</f>
        <v>виконано станом на 01.05.2024</v>
      </c>
      <c r="P3" s="233" t="s">
        <v>215</v>
      </c>
      <c r="Q3" s="234" t="s">
        <v>36</v>
      </c>
      <c r="R3" s="233" t="s">
        <v>184</v>
      </c>
      <c r="S3" s="233" t="s">
        <v>280</v>
      </c>
      <c r="T3" s="233" t="str">
        <f>G3</f>
        <v>затверджено на 01.05.2024</v>
      </c>
      <c r="U3" s="233" t="str">
        <f>H3</f>
        <v>виконано станом на 01.05.2024</v>
      </c>
      <c r="V3" s="233" t="s">
        <v>216</v>
      </c>
      <c r="W3" s="234" t="s">
        <v>36</v>
      </c>
    </row>
    <row r="4" spans="1:196" s="2" customFormat="1" ht="53.25" customHeight="1" x14ac:dyDescent="0.2">
      <c r="A4" s="230"/>
      <c r="B4" s="230"/>
      <c r="C4" s="230"/>
      <c r="D4" s="230"/>
      <c r="E4" s="230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  <c r="V4" s="233"/>
      <c r="W4" s="233"/>
    </row>
    <row r="5" spans="1:196" s="4" customFormat="1" ht="18.75" customHeight="1" x14ac:dyDescent="0.25">
      <c r="A5" s="189">
        <v>1</v>
      </c>
      <c r="B5" s="189">
        <v>2</v>
      </c>
      <c r="C5" s="189">
        <v>2</v>
      </c>
      <c r="D5" s="189">
        <v>3</v>
      </c>
      <c r="E5" s="189">
        <v>4</v>
      </c>
      <c r="F5" s="189">
        <v>5</v>
      </c>
      <c r="G5" s="189">
        <v>6</v>
      </c>
      <c r="H5" s="189">
        <v>7</v>
      </c>
      <c r="I5" s="189">
        <v>8</v>
      </c>
      <c r="J5" s="189">
        <v>9</v>
      </c>
      <c r="K5" s="189">
        <v>10</v>
      </c>
      <c r="L5" s="189">
        <v>11</v>
      </c>
      <c r="M5" s="189">
        <v>12</v>
      </c>
      <c r="N5" s="189">
        <v>13</v>
      </c>
      <c r="O5" s="189">
        <v>14</v>
      </c>
      <c r="P5" s="189">
        <v>15</v>
      </c>
      <c r="Q5" s="189">
        <v>16</v>
      </c>
      <c r="R5" s="189">
        <v>17</v>
      </c>
      <c r="S5" s="189">
        <v>18</v>
      </c>
      <c r="T5" s="189">
        <v>19</v>
      </c>
      <c r="U5" s="189">
        <v>20</v>
      </c>
      <c r="V5" s="189">
        <v>21</v>
      </c>
      <c r="W5" s="189">
        <v>22</v>
      </c>
    </row>
    <row r="6" spans="1:196" s="1" customFormat="1" ht="29.25" customHeight="1" x14ac:dyDescent="0.3">
      <c r="A6" s="190"/>
      <c r="B6" s="73"/>
      <c r="C6" s="73"/>
      <c r="D6" s="73"/>
      <c r="E6" s="191" t="s">
        <v>5</v>
      </c>
      <c r="F6" s="13">
        <f>SUM(F177)</f>
        <v>913489.20000000007</v>
      </c>
      <c r="G6" s="13">
        <f>SUM(G177)</f>
        <v>311227.59999999998</v>
      </c>
      <c r="H6" s="13">
        <f>SUM(H177)</f>
        <v>244429.5</v>
      </c>
      <c r="I6" s="19">
        <v>1</v>
      </c>
      <c r="J6" s="13">
        <f>H6-G6</f>
        <v>-66798.099999999977</v>
      </c>
      <c r="K6" s="19">
        <f>IFERROR(100%*(H6/G6),"")</f>
        <v>0.78537218421502464</v>
      </c>
      <c r="L6" s="13">
        <f>SUM(L177)</f>
        <v>55373.399999999994</v>
      </c>
      <c r="M6" s="13">
        <f>SUM(M177)</f>
        <v>57456.2</v>
      </c>
      <c r="N6" s="13">
        <f>SUM(N177)</f>
        <v>42321.1</v>
      </c>
      <c r="O6" s="13">
        <f>SUM(O177)</f>
        <v>27024.799999999999</v>
      </c>
      <c r="P6" s="13">
        <f>O6-N6</f>
        <v>-15296.3</v>
      </c>
      <c r="Q6" s="19">
        <f>IFERROR(100%*(O6/N6),"")</f>
        <v>0.63856563274584077</v>
      </c>
      <c r="R6" s="13">
        <f>SUM(R177)</f>
        <v>968862.60000000009</v>
      </c>
      <c r="S6" s="13">
        <f>SUM(S177)</f>
        <v>970945.4</v>
      </c>
      <c r="T6" s="13">
        <f>SUM(T177)</f>
        <v>353548.6999999999</v>
      </c>
      <c r="U6" s="13">
        <f>SUM(U177)</f>
        <v>271454.30000000005</v>
      </c>
      <c r="V6" s="13">
        <f>U6-T6</f>
        <v>-82094.399999999849</v>
      </c>
      <c r="W6" s="19">
        <f>IFERROR(100%*(U6/T6),"")</f>
        <v>0.76779889163784265</v>
      </c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7" spans="1:196" s="41" customFormat="1" ht="37.15" customHeight="1" x14ac:dyDescent="0.3">
      <c r="A7" s="192"/>
      <c r="B7" s="38"/>
      <c r="C7" s="38"/>
      <c r="D7" s="38"/>
      <c r="E7" s="193" t="s">
        <v>329</v>
      </c>
      <c r="F7" s="13">
        <f>SUM(F18,F28,F29,F31,F34,F35,F37,F62,F80,F110)</f>
        <v>186398.59999999998</v>
      </c>
      <c r="G7" s="13">
        <f t="shared" ref="G7:H7" si="0">SUM(G18,G28,G29,G31,G34,G35,G37,G62,G80,G110)</f>
        <v>57965.5</v>
      </c>
      <c r="H7" s="13">
        <f t="shared" si="0"/>
        <v>57717.7</v>
      </c>
      <c r="I7" s="19">
        <f>H7/$H$6</f>
        <v>0.23613229990651699</v>
      </c>
      <c r="J7" s="13">
        <f>H7-G7</f>
        <v>-247.80000000000291</v>
      </c>
      <c r="K7" s="19">
        <f t="shared" ref="K7:K8" si="1">IFERROR(100%*(H7/G7),"")</f>
        <v>0.9957250433447481</v>
      </c>
      <c r="L7" s="13">
        <f t="shared" ref="L7:O7" si="2">SUM(L18,L28,L29,L31,L34,L35,L37,L62,L80,L110)</f>
        <v>0</v>
      </c>
      <c r="M7" s="13">
        <f t="shared" si="2"/>
        <v>0</v>
      </c>
      <c r="N7" s="13">
        <f t="shared" si="2"/>
        <v>0</v>
      </c>
      <c r="O7" s="13">
        <f t="shared" si="2"/>
        <v>0</v>
      </c>
      <c r="P7" s="13">
        <f t="shared" ref="P7:P72" si="3">O7-N7</f>
        <v>0</v>
      </c>
      <c r="Q7" s="19" t="str">
        <f t="shared" ref="Q7:Q72" si="4">IFERROR(100%*(O7/N7),"")</f>
        <v/>
      </c>
      <c r="R7" s="13">
        <f t="shared" ref="R7:U7" si="5">SUM(R18,R28,R29,R31,R34,R35,R37,R62,R80,R110)</f>
        <v>186398.59999999998</v>
      </c>
      <c r="S7" s="13">
        <f t="shared" si="5"/>
        <v>186398.59999999998</v>
      </c>
      <c r="T7" s="13">
        <f>SUM(T18,T28,T29,T31,T34,T35,T37,T62,T80,T110)</f>
        <v>57965.5</v>
      </c>
      <c r="U7" s="13">
        <f t="shared" si="5"/>
        <v>57717.7</v>
      </c>
      <c r="V7" s="13">
        <f t="shared" ref="V7:V82" si="6">U7-T7</f>
        <v>-247.80000000000291</v>
      </c>
      <c r="W7" s="19">
        <f t="shared" ref="W7:W70" si="7">IFERROR(100%*(U7/T7),"")</f>
        <v>0.9957250433447481</v>
      </c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</row>
    <row r="8" spans="1:196" s="1" customFormat="1" ht="27.75" customHeight="1" x14ac:dyDescent="0.3">
      <c r="A8" s="190"/>
      <c r="B8" s="42"/>
      <c r="C8" s="42"/>
      <c r="D8" s="42"/>
      <c r="E8" s="194" t="s">
        <v>38</v>
      </c>
      <c r="F8" s="13">
        <f>SUM(F76,F71,F51,F38,F9)</f>
        <v>626959.5</v>
      </c>
      <c r="G8" s="13">
        <f>SUM(G76,G71,G51,G38,G9)</f>
        <v>210188.69999999995</v>
      </c>
      <c r="H8" s="13">
        <f>SUM(H76,H71,H51,H38,H9)</f>
        <v>169785.7</v>
      </c>
      <c r="I8" s="19">
        <f t="shared" ref="I8:I82" si="8">H8/$H$6</f>
        <v>0.69462033019745983</v>
      </c>
      <c r="J8" s="13">
        <f t="shared" ref="J8:J73" si="9">H8-G8</f>
        <v>-40402.999999999942</v>
      </c>
      <c r="K8" s="19">
        <f t="shared" si="1"/>
        <v>0.80777748756236678</v>
      </c>
      <c r="L8" s="13">
        <f>SUM(L76,L71,L51,L38,L9)</f>
        <v>18155.099999999999</v>
      </c>
      <c r="M8" s="13">
        <f>SUM(M76,M71,M51,M38,M9)</f>
        <v>20169.800000000003</v>
      </c>
      <c r="N8" s="13">
        <f>SUM(N76,N71,N51,N38,N9)</f>
        <v>13264.6</v>
      </c>
      <c r="O8" s="13">
        <f>SUM(O76,O71,O51,O38,O9)</f>
        <v>4242.1000000000004</v>
      </c>
      <c r="P8" s="13">
        <f t="shared" si="3"/>
        <v>-9022.5</v>
      </c>
      <c r="Q8" s="19">
        <f t="shared" si="4"/>
        <v>0.31980610044780849</v>
      </c>
      <c r="R8" s="13">
        <f t="shared" ref="R8:R82" si="10">SUM(F8,L8)</f>
        <v>645114.6</v>
      </c>
      <c r="S8" s="13">
        <f t="shared" ref="S8:S82" si="11">SUM(F8,M8)</f>
        <v>647129.30000000005</v>
      </c>
      <c r="T8" s="13">
        <f>SUM(G8,N8)</f>
        <v>223453.29999999996</v>
      </c>
      <c r="U8" s="13">
        <f t="shared" ref="U8:U9" si="12">SUM(H8,O8)</f>
        <v>174027.80000000002</v>
      </c>
      <c r="V8" s="13">
        <f t="shared" si="6"/>
        <v>-49425.499999999942</v>
      </c>
      <c r="W8" s="19">
        <f t="shared" si="7"/>
        <v>0.77881060606399655</v>
      </c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</row>
    <row r="9" spans="1:196" ht="30.75" customHeight="1" x14ac:dyDescent="0.3">
      <c r="A9" s="192">
        <v>1</v>
      </c>
      <c r="B9" s="38" t="s">
        <v>13</v>
      </c>
      <c r="C9" s="38" t="s">
        <v>53</v>
      </c>
      <c r="D9" s="38"/>
      <c r="E9" s="193" t="s">
        <v>301</v>
      </c>
      <c r="F9" s="13">
        <f>F10+F11+F18+F19+F21+F24+F25+F26+F27+F29+F30+F32+F33+F34+F35+F36+F37</f>
        <v>535021.80000000005</v>
      </c>
      <c r="G9" s="13">
        <f t="shared" ref="G9:H9" si="13">G10+G11+G18+G19+G21+G24+G25+G26+G27+G29+G30+G32+G33+G34+G35+G36+G37</f>
        <v>172647.89999999997</v>
      </c>
      <c r="H9" s="13">
        <f t="shared" si="13"/>
        <v>143358.1</v>
      </c>
      <c r="I9" s="19">
        <f t="shared" si="8"/>
        <v>0.58650081107231333</v>
      </c>
      <c r="J9" s="13">
        <f t="shared" si="9"/>
        <v>-29289.799999999959</v>
      </c>
      <c r="K9" s="19">
        <f>IFERROR(100%*(H9/G9),"")</f>
        <v>0.83034951482178487</v>
      </c>
      <c r="L9" s="13">
        <f>L10+L11+L18+L19+L21+L24+L25+L26+L27+L29+L30+L32+L33+L34+L35+L36+L37</f>
        <v>8063.2000000000007</v>
      </c>
      <c r="M9" s="13">
        <f t="shared" ref="M9:O9" si="14">M10+M11+M18+M19+M21+M24+M25+M26+M27+M29+M30+M32+M33+M34+M35+M36+M37</f>
        <v>9609.5</v>
      </c>
      <c r="N9" s="13">
        <f t="shared" si="14"/>
        <v>3012.6</v>
      </c>
      <c r="O9" s="13">
        <f t="shared" si="14"/>
        <v>3012.6</v>
      </c>
      <c r="P9" s="13">
        <f t="shared" si="3"/>
        <v>0</v>
      </c>
      <c r="Q9" s="19">
        <f t="shared" si="4"/>
        <v>1</v>
      </c>
      <c r="R9" s="13">
        <f t="shared" ref="R9" si="15">SUM(F9,L9)</f>
        <v>543085</v>
      </c>
      <c r="S9" s="13">
        <f t="shared" ref="S9" si="16">SUM(F9,M9)</f>
        <v>544631.30000000005</v>
      </c>
      <c r="T9" s="13">
        <f t="shared" ref="T9" si="17">SUM(G9,N9)</f>
        <v>175660.49999999997</v>
      </c>
      <c r="U9" s="13">
        <f t="shared" si="12"/>
        <v>146370.70000000001</v>
      </c>
      <c r="V9" s="13">
        <f t="shared" si="6"/>
        <v>-29289.799999999959</v>
      </c>
      <c r="W9" s="19">
        <f t="shared" si="7"/>
        <v>0.83325904230034664</v>
      </c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196" ht="30.75" customHeight="1" x14ac:dyDescent="0.3">
      <c r="A10" s="190"/>
      <c r="B10" s="43">
        <v>70101</v>
      </c>
      <c r="C10" s="114">
        <v>1010</v>
      </c>
      <c r="D10" s="115" t="s">
        <v>54</v>
      </c>
      <c r="E10" s="195" t="s">
        <v>126</v>
      </c>
      <c r="F10" s="15">
        <v>159788.20000000001</v>
      </c>
      <c r="G10" s="15">
        <v>50513</v>
      </c>
      <c r="H10" s="15">
        <v>40435.1</v>
      </c>
      <c r="I10" s="16">
        <f t="shared" si="8"/>
        <v>0.16542643175230484</v>
      </c>
      <c r="J10" s="14">
        <f t="shared" si="9"/>
        <v>-10077.900000000001</v>
      </c>
      <c r="K10" s="16">
        <f t="shared" ref="K10:K73" si="18">IFERROR(100%*(H10/G10),"")</f>
        <v>0.80048898303407046</v>
      </c>
      <c r="L10" s="14">
        <v>5706.8</v>
      </c>
      <c r="M10" s="14">
        <v>6738.3</v>
      </c>
      <c r="N10" s="14">
        <v>2401.4</v>
      </c>
      <c r="O10" s="14">
        <v>2401.4</v>
      </c>
      <c r="P10" s="14">
        <f t="shared" si="3"/>
        <v>0</v>
      </c>
      <c r="Q10" s="16">
        <f t="shared" si="4"/>
        <v>1</v>
      </c>
      <c r="R10" s="14">
        <f t="shared" si="10"/>
        <v>165495</v>
      </c>
      <c r="S10" s="14">
        <f t="shared" si="11"/>
        <v>166526.5</v>
      </c>
      <c r="T10" s="14">
        <f>SUM(G10,N10)</f>
        <v>52914.400000000001</v>
      </c>
      <c r="U10" s="14">
        <f>SUM(H10,O10)</f>
        <v>42836.5</v>
      </c>
      <c r="V10" s="14">
        <f t="shared" si="6"/>
        <v>-10077.900000000001</v>
      </c>
      <c r="W10" s="16">
        <f t="shared" si="7"/>
        <v>0.80954333791935651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</row>
    <row r="11" spans="1:196" s="135" customFormat="1" ht="42.75" customHeight="1" x14ac:dyDescent="0.3">
      <c r="A11" s="196"/>
      <c r="B11" s="118" t="s">
        <v>22</v>
      </c>
      <c r="C11" s="117">
        <v>1021</v>
      </c>
      <c r="D11" s="118" t="s">
        <v>55</v>
      </c>
      <c r="E11" s="195" t="s">
        <v>325</v>
      </c>
      <c r="F11" s="15">
        <v>154424.79999999999</v>
      </c>
      <c r="G11" s="15">
        <v>53628.5</v>
      </c>
      <c r="H11" s="15">
        <v>36124.800000000003</v>
      </c>
      <c r="I11" s="16">
        <f t="shared" si="8"/>
        <v>0.14779230821157022</v>
      </c>
      <c r="J11" s="14">
        <f t="shared" si="9"/>
        <v>-17503.699999999997</v>
      </c>
      <c r="K11" s="16">
        <f t="shared" si="18"/>
        <v>0.67361197870535261</v>
      </c>
      <c r="L11" s="14">
        <v>2051.9</v>
      </c>
      <c r="M11" s="14">
        <v>2564.1999999999998</v>
      </c>
      <c r="N11" s="14">
        <v>526</v>
      </c>
      <c r="O11" s="14">
        <v>526</v>
      </c>
      <c r="P11" s="14">
        <f t="shared" si="3"/>
        <v>0</v>
      </c>
      <c r="Q11" s="16">
        <f t="shared" si="4"/>
        <v>1</v>
      </c>
      <c r="R11" s="14">
        <f t="shared" si="10"/>
        <v>156476.69999999998</v>
      </c>
      <c r="S11" s="14">
        <f t="shared" si="11"/>
        <v>156989</v>
      </c>
      <c r="T11" s="14">
        <f t="shared" ref="T11:U82" si="19">SUM(G11,N11)</f>
        <v>54154.5</v>
      </c>
      <c r="U11" s="14">
        <f t="shared" ref="U11:U74" si="20">SUM(H11,O11)</f>
        <v>36650.800000000003</v>
      </c>
      <c r="V11" s="14">
        <f t="shared" si="6"/>
        <v>-17503.699999999997</v>
      </c>
      <c r="W11" s="16">
        <f t="shared" si="7"/>
        <v>0.67678216953346448</v>
      </c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33"/>
      <c r="BL11" s="133"/>
      <c r="BM11" s="133"/>
      <c r="BN11" s="133"/>
      <c r="BO11" s="133"/>
      <c r="BP11" s="133"/>
      <c r="BQ11" s="133"/>
      <c r="BR11" s="133"/>
      <c r="BS11" s="133"/>
      <c r="BT11" s="133"/>
      <c r="BU11" s="133"/>
      <c r="BV11" s="133"/>
      <c r="BW11" s="133"/>
      <c r="BX11" s="133"/>
      <c r="BY11" s="133"/>
      <c r="BZ11" s="133"/>
      <c r="CA11" s="133"/>
      <c r="CB11" s="133"/>
      <c r="CC11" s="133"/>
      <c r="CD11" s="133"/>
      <c r="CE11" s="133"/>
      <c r="CF11" s="133"/>
      <c r="CG11" s="133"/>
      <c r="CH11" s="133"/>
      <c r="CI11" s="133"/>
      <c r="CJ11" s="133"/>
      <c r="CK11" s="133"/>
      <c r="CL11" s="133"/>
      <c r="CM11" s="133"/>
      <c r="CN11" s="133"/>
      <c r="CO11" s="133"/>
      <c r="CP11" s="133"/>
      <c r="CQ11" s="133"/>
      <c r="CR11" s="133"/>
      <c r="CS11" s="133"/>
      <c r="CT11" s="133"/>
      <c r="CU11" s="133"/>
      <c r="CV11" s="133"/>
      <c r="CW11" s="133"/>
      <c r="CX11" s="133"/>
      <c r="CY11" s="133"/>
      <c r="CZ11" s="133"/>
      <c r="DA11" s="133"/>
      <c r="DB11" s="133"/>
      <c r="DC11" s="133"/>
      <c r="DD11" s="133"/>
      <c r="DE11" s="133"/>
      <c r="DF11" s="133"/>
      <c r="DG11" s="133"/>
      <c r="DH11" s="133"/>
      <c r="DI11" s="133"/>
      <c r="DJ11" s="133"/>
      <c r="DK11" s="133"/>
      <c r="DL11" s="133"/>
      <c r="DM11" s="133"/>
      <c r="DN11" s="133"/>
      <c r="DO11" s="133"/>
      <c r="DP11" s="133"/>
      <c r="DQ11" s="133"/>
      <c r="DR11" s="133"/>
      <c r="DS11" s="133"/>
      <c r="DT11" s="133"/>
      <c r="DU11" s="133"/>
      <c r="DV11" s="133"/>
      <c r="DW11" s="133"/>
      <c r="DX11" s="133"/>
      <c r="DY11" s="133"/>
      <c r="DZ11" s="133"/>
      <c r="EA11" s="133"/>
      <c r="EB11" s="133"/>
      <c r="EC11" s="133"/>
      <c r="ED11" s="133"/>
      <c r="EE11" s="133"/>
      <c r="EF11" s="133"/>
      <c r="EG11" s="133"/>
      <c r="EH11" s="133"/>
      <c r="EI11" s="133"/>
      <c r="EJ11" s="133"/>
      <c r="EK11" s="133"/>
      <c r="EL11" s="133"/>
      <c r="EM11" s="133"/>
      <c r="EN11" s="133"/>
      <c r="EO11" s="133"/>
      <c r="EP11" s="133"/>
      <c r="EQ11" s="133"/>
      <c r="ER11" s="133"/>
      <c r="ES11" s="133"/>
      <c r="ET11" s="133"/>
      <c r="EU11" s="133"/>
      <c r="EV11" s="133"/>
      <c r="EW11" s="133"/>
      <c r="EX11" s="133"/>
      <c r="EY11" s="133"/>
      <c r="EZ11" s="133"/>
      <c r="FA11" s="133"/>
      <c r="FB11" s="133"/>
      <c r="FC11" s="133"/>
      <c r="FD11" s="133"/>
      <c r="FE11" s="133"/>
      <c r="FF11" s="133"/>
      <c r="FG11" s="133"/>
      <c r="FH11" s="133"/>
      <c r="FI11" s="133"/>
      <c r="FJ11" s="133"/>
      <c r="FK11" s="133"/>
      <c r="FL11" s="133"/>
      <c r="FM11" s="133"/>
      <c r="FN11" s="133"/>
      <c r="FO11" s="133"/>
      <c r="FP11" s="133"/>
      <c r="FQ11" s="133"/>
      <c r="FR11" s="133"/>
      <c r="FS11" s="133"/>
      <c r="FT11" s="133"/>
      <c r="FU11" s="133"/>
      <c r="FV11" s="133"/>
      <c r="FW11" s="133"/>
      <c r="FX11" s="133"/>
      <c r="FY11" s="133"/>
      <c r="FZ11" s="133"/>
      <c r="GA11" s="133"/>
      <c r="GB11" s="133"/>
      <c r="GC11" s="133"/>
      <c r="GD11" s="133"/>
      <c r="GE11" s="134"/>
      <c r="GF11" s="134"/>
      <c r="GG11" s="134"/>
      <c r="GH11" s="134"/>
      <c r="GI11" s="134"/>
      <c r="GJ11" s="134"/>
      <c r="GK11" s="134"/>
      <c r="GL11" s="134"/>
      <c r="GM11" s="134"/>
      <c r="GN11" s="134"/>
    </row>
    <row r="12" spans="1:196" s="135" customFormat="1" ht="67.150000000000006" hidden="1" customHeight="1" x14ac:dyDescent="0.3">
      <c r="A12" s="196"/>
      <c r="B12" s="118"/>
      <c r="C12" s="117"/>
      <c r="D12" s="118"/>
      <c r="E12" s="197" t="s">
        <v>213</v>
      </c>
      <c r="F12" s="15"/>
      <c r="G12" s="15"/>
      <c r="H12" s="15"/>
      <c r="I12" s="16">
        <f t="shared" si="8"/>
        <v>0</v>
      </c>
      <c r="J12" s="14">
        <f t="shared" si="9"/>
        <v>0</v>
      </c>
      <c r="K12" s="16" t="str">
        <f t="shared" si="18"/>
        <v/>
      </c>
      <c r="L12" s="14"/>
      <c r="M12" s="14"/>
      <c r="N12" s="14"/>
      <c r="O12" s="14"/>
      <c r="P12" s="13">
        <f t="shared" si="3"/>
        <v>0</v>
      </c>
      <c r="Q12" s="19" t="str">
        <f t="shared" si="4"/>
        <v/>
      </c>
      <c r="R12" s="14">
        <f t="shared" si="10"/>
        <v>0</v>
      </c>
      <c r="S12" s="14">
        <f t="shared" si="11"/>
        <v>0</v>
      </c>
      <c r="T12" s="14">
        <f t="shared" si="19"/>
        <v>0</v>
      </c>
      <c r="U12" s="14">
        <f t="shared" si="20"/>
        <v>0</v>
      </c>
      <c r="V12" s="14">
        <f t="shared" si="6"/>
        <v>0</v>
      </c>
      <c r="W12" s="16" t="str">
        <f t="shared" si="7"/>
        <v/>
      </c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3"/>
      <c r="BM12" s="133"/>
      <c r="BN12" s="133"/>
      <c r="BO12" s="133"/>
      <c r="BP12" s="133"/>
      <c r="BQ12" s="133"/>
      <c r="BR12" s="133"/>
      <c r="BS12" s="133"/>
      <c r="BT12" s="133"/>
      <c r="BU12" s="133"/>
      <c r="BV12" s="133"/>
      <c r="BW12" s="133"/>
      <c r="BX12" s="133"/>
      <c r="BY12" s="133"/>
      <c r="BZ12" s="133"/>
      <c r="CA12" s="133"/>
      <c r="CB12" s="133"/>
      <c r="CC12" s="133"/>
      <c r="CD12" s="133"/>
      <c r="CE12" s="133"/>
      <c r="CF12" s="133"/>
      <c r="CG12" s="133"/>
      <c r="CH12" s="133"/>
      <c r="CI12" s="133"/>
      <c r="CJ12" s="133"/>
      <c r="CK12" s="133"/>
      <c r="CL12" s="133"/>
      <c r="CM12" s="133"/>
      <c r="CN12" s="133"/>
      <c r="CO12" s="133"/>
      <c r="CP12" s="133"/>
      <c r="CQ12" s="133"/>
      <c r="CR12" s="133"/>
      <c r="CS12" s="133"/>
      <c r="CT12" s="133"/>
      <c r="CU12" s="133"/>
      <c r="CV12" s="133"/>
      <c r="CW12" s="133"/>
      <c r="CX12" s="133"/>
      <c r="CY12" s="133"/>
      <c r="CZ12" s="133"/>
      <c r="DA12" s="133"/>
      <c r="DB12" s="133"/>
      <c r="DC12" s="133"/>
      <c r="DD12" s="133"/>
      <c r="DE12" s="133"/>
      <c r="DF12" s="133"/>
      <c r="DG12" s="133"/>
      <c r="DH12" s="133"/>
      <c r="DI12" s="133"/>
      <c r="DJ12" s="133"/>
      <c r="DK12" s="133"/>
      <c r="DL12" s="133"/>
      <c r="DM12" s="133"/>
      <c r="DN12" s="133"/>
      <c r="DO12" s="133"/>
      <c r="DP12" s="133"/>
      <c r="DQ12" s="133"/>
      <c r="DR12" s="133"/>
      <c r="DS12" s="133"/>
      <c r="DT12" s="133"/>
      <c r="DU12" s="133"/>
      <c r="DV12" s="133"/>
      <c r="DW12" s="133"/>
      <c r="DX12" s="133"/>
      <c r="DY12" s="133"/>
      <c r="DZ12" s="133"/>
      <c r="EA12" s="133"/>
      <c r="EB12" s="133"/>
      <c r="EC12" s="133"/>
      <c r="ED12" s="133"/>
      <c r="EE12" s="133"/>
      <c r="EF12" s="133"/>
      <c r="EG12" s="133"/>
      <c r="EH12" s="133"/>
      <c r="EI12" s="133"/>
      <c r="EJ12" s="133"/>
      <c r="EK12" s="133"/>
      <c r="EL12" s="133"/>
      <c r="EM12" s="133"/>
      <c r="EN12" s="133"/>
      <c r="EO12" s="133"/>
      <c r="EP12" s="133"/>
      <c r="EQ12" s="133"/>
      <c r="ER12" s="133"/>
      <c r="ES12" s="133"/>
      <c r="ET12" s="133"/>
      <c r="EU12" s="133"/>
      <c r="EV12" s="133"/>
      <c r="EW12" s="133"/>
      <c r="EX12" s="133"/>
      <c r="EY12" s="133"/>
      <c r="EZ12" s="133"/>
      <c r="FA12" s="133"/>
      <c r="FB12" s="133"/>
      <c r="FC12" s="133"/>
      <c r="FD12" s="133"/>
      <c r="FE12" s="133"/>
      <c r="FF12" s="133"/>
      <c r="FG12" s="133"/>
      <c r="FH12" s="133"/>
      <c r="FI12" s="133"/>
      <c r="FJ12" s="133"/>
      <c r="FK12" s="133"/>
      <c r="FL12" s="133"/>
      <c r="FM12" s="133"/>
      <c r="FN12" s="133"/>
      <c r="FO12" s="133"/>
      <c r="FP12" s="133"/>
      <c r="FQ12" s="133"/>
      <c r="FR12" s="133"/>
      <c r="FS12" s="133"/>
      <c r="FT12" s="133"/>
      <c r="FU12" s="133"/>
      <c r="FV12" s="133"/>
      <c r="FW12" s="133"/>
      <c r="FX12" s="133"/>
      <c r="FY12" s="133"/>
      <c r="FZ12" s="133"/>
      <c r="GA12" s="133"/>
      <c r="GB12" s="133"/>
      <c r="GC12" s="133"/>
      <c r="GD12" s="133"/>
      <c r="GE12" s="134"/>
      <c r="GF12" s="134"/>
      <c r="GG12" s="134"/>
      <c r="GH12" s="134"/>
      <c r="GI12" s="134"/>
      <c r="GJ12" s="134"/>
      <c r="GK12" s="134"/>
      <c r="GL12" s="134"/>
      <c r="GM12" s="134"/>
      <c r="GN12" s="134"/>
    </row>
    <row r="13" spans="1:196" s="135" customFormat="1" ht="81.599999999999994" hidden="1" customHeight="1" x14ac:dyDescent="0.3">
      <c r="A13" s="196"/>
      <c r="B13" s="118"/>
      <c r="C13" s="117"/>
      <c r="D13" s="118"/>
      <c r="E13" s="197" t="s">
        <v>212</v>
      </c>
      <c r="F13" s="15"/>
      <c r="G13" s="15"/>
      <c r="H13" s="15"/>
      <c r="I13" s="16">
        <f t="shared" si="8"/>
        <v>0</v>
      </c>
      <c r="J13" s="14">
        <f t="shared" si="9"/>
        <v>0</v>
      </c>
      <c r="K13" s="16" t="str">
        <f t="shared" si="18"/>
        <v/>
      </c>
      <c r="L13" s="14"/>
      <c r="M13" s="14"/>
      <c r="N13" s="14"/>
      <c r="O13" s="14"/>
      <c r="P13" s="13">
        <f t="shared" si="3"/>
        <v>0</v>
      </c>
      <c r="Q13" s="19" t="str">
        <f t="shared" si="4"/>
        <v/>
      </c>
      <c r="R13" s="14">
        <f t="shared" si="10"/>
        <v>0</v>
      </c>
      <c r="S13" s="14">
        <f t="shared" si="11"/>
        <v>0</v>
      </c>
      <c r="T13" s="14">
        <f t="shared" si="19"/>
        <v>0</v>
      </c>
      <c r="U13" s="14">
        <f t="shared" si="20"/>
        <v>0</v>
      </c>
      <c r="V13" s="14">
        <f t="shared" si="6"/>
        <v>0</v>
      </c>
      <c r="W13" s="16" t="str">
        <f t="shared" si="7"/>
        <v/>
      </c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  <c r="CA13" s="133"/>
      <c r="CB13" s="133"/>
      <c r="CC13" s="133"/>
      <c r="CD13" s="133"/>
      <c r="CE13" s="133"/>
      <c r="CF13" s="133"/>
      <c r="CG13" s="133"/>
      <c r="CH13" s="133"/>
      <c r="CI13" s="133"/>
      <c r="CJ13" s="133"/>
      <c r="CK13" s="133"/>
      <c r="CL13" s="133"/>
      <c r="CM13" s="133"/>
      <c r="CN13" s="133"/>
      <c r="CO13" s="133"/>
      <c r="CP13" s="133"/>
      <c r="CQ13" s="133"/>
      <c r="CR13" s="133"/>
      <c r="CS13" s="133"/>
      <c r="CT13" s="133"/>
      <c r="CU13" s="133"/>
      <c r="CV13" s="133"/>
      <c r="CW13" s="133"/>
      <c r="CX13" s="133"/>
      <c r="CY13" s="133"/>
      <c r="CZ13" s="133"/>
      <c r="DA13" s="133"/>
      <c r="DB13" s="133"/>
      <c r="DC13" s="133"/>
      <c r="DD13" s="133"/>
      <c r="DE13" s="133"/>
      <c r="DF13" s="133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  <c r="DT13" s="133"/>
      <c r="DU13" s="133"/>
      <c r="DV13" s="133"/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33"/>
      <c r="ES13" s="133"/>
      <c r="ET13" s="133"/>
      <c r="EU13" s="133"/>
      <c r="EV13" s="133"/>
      <c r="EW13" s="133"/>
      <c r="EX13" s="133"/>
      <c r="EY13" s="133"/>
      <c r="EZ13" s="133"/>
      <c r="FA13" s="133"/>
      <c r="FB13" s="133"/>
      <c r="FC13" s="133"/>
      <c r="FD13" s="133"/>
      <c r="FE13" s="133"/>
      <c r="FF13" s="133"/>
      <c r="FG13" s="133"/>
      <c r="FH13" s="133"/>
      <c r="FI13" s="133"/>
      <c r="FJ13" s="133"/>
      <c r="FK13" s="133"/>
      <c r="FL13" s="133"/>
      <c r="FM13" s="133"/>
      <c r="FN13" s="133"/>
      <c r="FO13" s="133"/>
      <c r="FP13" s="133"/>
      <c r="FQ13" s="133"/>
      <c r="FR13" s="133"/>
      <c r="FS13" s="133"/>
      <c r="FT13" s="133"/>
      <c r="FU13" s="133"/>
      <c r="FV13" s="133"/>
      <c r="FW13" s="133"/>
      <c r="FX13" s="133"/>
      <c r="FY13" s="133"/>
      <c r="FZ13" s="133"/>
      <c r="GA13" s="133"/>
      <c r="GB13" s="133"/>
      <c r="GC13" s="133"/>
      <c r="GD13" s="133"/>
      <c r="GE13" s="134"/>
      <c r="GF13" s="134"/>
      <c r="GG13" s="134"/>
      <c r="GH13" s="134"/>
      <c r="GI13" s="134"/>
      <c r="GJ13" s="134"/>
      <c r="GK13" s="134"/>
      <c r="GL13" s="134"/>
      <c r="GM13" s="134"/>
      <c r="GN13" s="134"/>
    </row>
    <row r="14" spans="1:196" s="138" customFormat="1" ht="66" hidden="1" customHeight="1" x14ac:dyDescent="0.3">
      <c r="A14" s="198"/>
      <c r="B14" s="118"/>
      <c r="C14" s="117"/>
      <c r="D14" s="118"/>
      <c r="E14" s="197" t="s">
        <v>193</v>
      </c>
      <c r="F14" s="14"/>
      <c r="G14" s="36"/>
      <c r="H14" s="36"/>
      <c r="I14" s="16">
        <f t="shared" si="8"/>
        <v>0</v>
      </c>
      <c r="J14" s="14">
        <f t="shared" si="9"/>
        <v>0</v>
      </c>
      <c r="K14" s="16" t="str">
        <f t="shared" si="18"/>
        <v/>
      </c>
      <c r="L14" s="125"/>
      <c r="M14" s="125"/>
      <c r="N14" s="125"/>
      <c r="O14" s="125"/>
      <c r="P14" s="13">
        <f t="shared" si="3"/>
        <v>0</v>
      </c>
      <c r="Q14" s="19" t="str">
        <f t="shared" si="4"/>
        <v/>
      </c>
      <c r="R14" s="14">
        <f t="shared" si="10"/>
        <v>0</v>
      </c>
      <c r="S14" s="14">
        <f t="shared" si="11"/>
        <v>0</v>
      </c>
      <c r="T14" s="14">
        <f t="shared" si="19"/>
        <v>0</v>
      </c>
      <c r="U14" s="14">
        <f t="shared" si="20"/>
        <v>0</v>
      </c>
      <c r="V14" s="14">
        <f t="shared" si="6"/>
        <v>0</v>
      </c>
      <c r="W14" s="16" t="str">
        <f t="shared" si="7"/>
        <v/>
      </c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  <c r="AX14" s="136"/>
      <c r="AY14" s="136"/>
      <c r="AZ14" s="136"/>
      <c r="BA14" s="136"/>
      <c r="BB14" s="136"/>
      <c r="BC14" s="136"/>
      <c r="BD14" s="136"/>
      <c r="BE14" s="136"/>
      <c r="BF14" s="136"/>
      <c r="BG14" s="136"/>
      <c r="BH14" s="136"/>
      <c r="BI14" s="136"/>
      <c r="BJ14" s="136"/>
      <c r="BK14" s="136"/>
      <c r="BL14" s="136"/>
      <c r="BM14" s="136"/>
      <c r="BN14" s="136"/>
      <c r="BO14" s="136"/>
      <c r="BP14" s="136"/>
      <c r="BQ14" s="136"/>
      <c r="BR14" s="136"/>
      <c r="BS14" s="136"/>
      <c r="BT14" s="136"/>
      <c r="BU14" s="136"/>
      <c r="BV14" s="136"/>
      <c r="BW14" s="136"/>
      <c r="BX14" s="136"/>
      <c r="BY14" s="136"/>
      <c r="BZ14" s="136"/>
      <c r="CA14" s="136"/>
      <c r="CB14" s="136"/>
      <c r="CC14" s="136"/>
      <c r="CD14" s="136"/>
      <c r="CE14" s="136"/>
      <c r="CF14" s="136"/>
      <c r="CG14" s="136"/>
      <c r="CH14" s="136"/>
      <c r="CI14" s="136"/>
      <c r="CJ14" s="136"/>
      <c r="CK14" s="136"/>
      <c r="CL14" s="136"/>
      <c r="CM14" s="136"/>
      <c r="CN14" s="136"/>
      <c r="CO14" s="136"/>
      <c r="CP14" s="136"/>
      <c r="CQ14" s="136"/>
      <c r="CR14" s="136"/>
      <c r="CS14" s="136"/>
      <c r="CT14" s="136"/>
      <c r="CU14" s="136"/>
      <c r="CV14" s="136"/>
      <c r="CW14" s="136"/>
      <c r="CX14" s="136"/>
      <c r="CY14" s="136"/>
      <c r="CZ14" s="136"/>
      <c r="DA14" s="136"/>
      <c r="DB14" s="136"/>
      <c r="DC14" s="136"/>
      <c r="DD14" s="136"/>
      <c r="DE14" s="136"/>
      <c r="DF14" s="136"/>
      <c r="DG14" s="136"/>
      <c r="DH14" s="136"/>
      <c r="DI14" s="136"/>
      <c r="DJ14" s="136"/>
      <c r="DK14" s="136"/>
      <c r="DL14" s="136"/>
      <c r="DM14" s="136"/>
      <c r="DN14" s="136"/>
      <c r="DO14" s="136"/>
      <c r="DP14" s="136"/>
      <c r="DQ14" s="136"/>
      <c r="DR14" s="136"/>
      <c r="DS14" s="136"/>
      <c r="DT14" s="136"/>
      <c r="DU14" s="136"/>
      <c r="DV14" s="136"/>
      <c r="DW14" s="136"/>
      <c r="DX14" s="136"/>
      <c r="DY14" s="136"/>
      <c r="DZ14" s="136"/>
      <c r="EA14" s="136"/>
      <c r="EB14" s="136"/>
      <c r="EC14" s="136"/>
      <c r="ED14" s="136"/>
      <c r="EE14" s="136"/>
      <c r="EF14" s="136"/>
      <c r="EG14" s="136"/>
      <c r="EH14" s="136"/>
      <c r="EI14" s="136"/>
      <c r="EJ14" s="136"/>
      <c r="EK14" s="136"/>
      <c r="EL14" s="136"/>
      <c r="EM14" s="136"/>
      <c r="EN14" s="136"/>
      <c r="EO14" s="136"/>
      <c r="EP14" s="136"/>
      <c r="EQ14" s="136"/>
      <c r="ER14" s="136"/>
      <c r="ES14" s="136"/>
      <c r="ET14" s="136"/>
      <c r="EU14" s="136"/>
      <c r="EV14" s="136"/>
      <c r="EW14" s="136"/>
      <c r="EX14" s="136"/>
      <c r="EY14" s="136"/>
      <c r="EZ14" s="136"/>
      <c r="FA14" s="136"/>
      <c r="FB14" s="136"/>
      <c r="FC14" s="136"/>
      <c r="FD14" s="136"/>
      <c r="FE14" s="136"/>
      <c r="FF14" s="136"/>
      <c r="FG14" s="136"/>
      <c r="FH14" s="136"/>
      <c r="FI14" s="136"/>
      <c r="FJ14" s="136"/>
      <c r="FK14" s="136"/>
      <c r="FL14" s="136"/>
      <c r="FM14" s="136"/>
      <c r="FN14" s="136"/>
      <c r="FO14" s="136"/>
      <c r="FP14" s="136"/>
      <c r="FQ14" s="136"/>
      <c r="FR14" s="136"/>
      <c r="FS14" s="136"/>
      <c r="FT14" s="136"/>
      <c r="FU14" s="136"/>
      <c r="FV14" s="136"/>
      <c r="FW14" s="136"/>
      <c r="FX14" s="136"/>
      <c r="FY14" s="136"/>
      <c r="FZ14" s="136"/>
      <c r="GA14" s="136"/>
      <c r="GB14" s="136"/>
      <c r="GC14" s="136"/>
      <c r="GD14" s="136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</row>
    <row r="15" spans="1:196" s="138" customFormat="1" ht="81" hidden="1" customHeight="1" x14ac:dyDescent="0.3">
      <c r="A15" s="198"/>
      <c r="B15" s="118"/>
      <c r="C15" s="117"/>
      <c r="D15" s="118"/>
      <c r="E15" s="197" t="s">
        <v>209</v>
      </c>
      <c r="F15" s="36"/>
      <c r="G15" s="125"/>
      <c r="H15" s="36"/>
      <c r="I15" s="16">
        <f t="shared" si="8"/>
        <v>0</v>
      </c>
      <c r="J15" s="14">
        <f t="shared" si="9"/>
        <v>0</v>
      </c>
      <c r="K15" s="16" t="str">
        <f t="shared" si="18"/>
        <v/>
      </c>
      <c r="L15" s="36"/>
      <c r="M15" s="36"/>
      <c r="N15" s="36"/>
      <c r="O15" s="36"/>
      <c r="P15" s="13">
        <f t="shared" si="3"/>
        <v>0</v>
      </c>
      <c r="Q15" s="19" t="str">
        <f t="shared" si="4"/>
        <v/>
      </c>
      <c r="R15" s="36">
        <f t="shared" si="10"/>
        <v>0</v>
      </c>
      <c r="S15" s="36">
        <f t="shared" si="11"/>
        <v>0</v>
      </c>
      <c r="T15" s="36">
        <f t="shared" si="19"/>
        <v>0</v>
      </c>
      <c r="U15" s="14">
        <f t="shared" si="20"/>
        <v>0</v>
      </c>
      <c r="V15" s="14">
        <f t="shared" si="6"/>
        <v>0</v>
      </c>
      <c r="W15" s="16" t="str">
        <f t="shared" si="7"/>
        <v/>
      </c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136"/>
      <c r="CK15" s="136"/>
      <c r="CL15" s="136"/>
      <c r="CM15" s="136"/>
      <c r="CN15" s="136"/>
      <c r="CO15" s="136"/>
      <c r="CP15" s="136"/>
      <c r="CQ15" s="136"/>
      <c r="CR15" s="136"/>
      <c r="CS15" s="136"/>
      <c r="CT15" s="136"/>
      <c r="CU15" s="136"/>
      <c r="CV15" s="136"/>
      <c r="CW15" s="136"/>
      <c r="CX15" s="136"/>
      <c r="CY15" s="136"/>
      <c r="CZ15" s="136"/>
      <c r="DA15" s="136"/>
      <c r="DB15" s="136"/>
      <c r="DC15" s="136"/>
      <c r="DD15" s="136"/>
      <c r="DE15" s="136"/>
      <c r="DF15" s="136"/>
      <c r="DG15" s="136"/>
      <c r="DH15" s="136"/>
      <c r="DI15" s="136"/>
      <c r="DJ15" s="136"/>
      <c r="DK15" s="136"/>
      <c r="DL15" s="136"/>
      <c r="DM15" s="136"/>
      <c r="DN15" s="136"/>
      <c r="DO15" s="136"/>
      <c r="DP15" s="136"/>
      <c r="DQ15" s="136"/>
      <c r="DR15" s="136"/>
      <c r="DS15" s="136"/>
      <c r="DT15" s="136"/>
      <c r="DU15" s="136"/>
      <c r="DV15" s="136"/>
      <c r="DW15" s="136"/>
      <c r="DX15" s="136"/>
      <c r="DY15" s="136"/>
      <c r="DZ15" s="136"/>
      <c r="EA15" s="136"/>
      <c r="EB15" s="136"/>
      <c r="EC15" s="136"/>
      <c r="ED15" s="136"/>
      <c r="EE15" s="136"/>
      <c r="EF15" s="136"/>
      <c r="EG15" s="136"/>
      <c r="EH15" s="136"/>
      <c r="EI15" s="136"/>
      <c r="EJ15" s="136"/>
      <c r="EK15" s="136"/>
      <c r="EL15" s="136"/>
      <c r="EM15" s="136"/>
      <c r="EN15" s="136"/>
      <c r="EO15" s="136"/>
      <c r="EP15" s="136"/>
      <c r="EQ15" s="136"/>
      <c r="ER15" s="136"/>
      <c r="ES15" s="136"/>
      <c r="ET15" s="136"/>
      <c r="EU15" s="136"/>
      <c r="EV15" s="136"/>
      <c r="EW15" s="136"/>
      <c r="EX15" s="136"/>
      <c r="EY15" s="136"/>
      <c r="EZ15" s="136"/>
      <c r="FA15" s="136"/>
      <c r="FB15" s="136"/>
      <c r="FC15" s="136"/>
      <c r="FD15" s="136"/>
      <c r="FE15" s="136"/>
      <c r="FF15" s="136"/>
      <c r="FG15" s="136"/>
      <c r="FH15" s="136"/>
      <c r="FI15" s="136"/>
      <c r="FJ15" s="136"/>
      <c r="FK15" s="136"/>
      <c r="FL15" s="136"/>
      <c r="FM15" s="136"/>
      <c r="FN15" s="136"/>
      <c r="FO15" s="136"/>
      <c r="FP15" s="136"/>
      <c r="FQ15" s="136"/>
      <c r="FR15" s="136"/>
      <c r="FS15" s="136"/>
      <c r="FT15" s="136"/>
      <c r="FU15" s="136"/>
      <c r="FV15" s="136"/>
      <c r="FW15" s="136"/>
      <c r="FX15" s="136"/>
      <c r="FY15" s="136"/>
      <c r="FZ15" s="136"/>
      <c r="GA15" s="136"/>
      <c r="GB15" s="136"/>
      <c r="GC15" s="136"/>
      <c r="GD15" s="136"/>
      <c r="GE15" s="137"/>
      <c r="GF15" s="137"/>
      <c r="GG15" s="137"/>
      <c r="GH15" s="137"/>
      <c r="GI15" s="137"/>
      <c r="GJ15" s="137"/>
      <c r="GK15" s="137"/>
      <c r="GL15" s="137"/>
      <c r="GM15" s="137"/>
      <c r="GN15" s="137"/>
    </row>
    <row r="16" spans="1:196" s="138" customFormat="1" ht="81.599999999999994" hidden="1" customHeight="1" x14ac:dyDescent="0.3">
      <c r="A16" s="198"/>
      <c r="B16" s="118"/>
      <c r="C16" s="117"/>
      <c r="D16" s="118"/>
      <c r="E16" s="197" t="s">
        <v>208</v>
      </c>
      <c r="F16" s="125"/>
      <c r="G16" s="125"/>
      <c r="H16" s="125"/>
      <c r="I16" s="29">
        <f t="shared" si="8"/>
        <v>0</v>
      </c>
      <c r="J16" s="14">
        <f t="shared" si="9"/>
        <v>0</v>
      </c>
      <c r="K16" s="16" t="str">
        <f t="shared" si="18"/>
        <v/>
      </c>
      <c r="L16" s="36"/>
      <c r="M16" s="36"/>
      <c r="N16" s="36"/>
      <c r="O16" s="36"/>
      <c r="P16" s="13">
        <f t="shared" si="3"/>
        <v>0</v>
      </c>
      <c r="Q16" s="19" t="str">
        <f t="shared" si="4"/>
        <v/>
      </c>
      <c r="R16" s="36">
        <f t="shared" si="10"/>
        <v>0</v>
      </c>
      <c r="S16" s="36">
        <f t="shared" si="11"/>
        <v>0</v>
      </c>
      <c r="T16" s="36">
        <f t="shared" si="19"/>
        <v>0</v>
      </c>
      <c r="U16" s="14">
        <f t="shared" si="20"/>
        <v>0</v>
      </c>
      <c r="V16" s="14">
        <f t="shared" si="6"/>
        <v>0</v>
      </c>
      <c r="W16" s="16" t="str">
        <f t="shared" si="7"/>
        <v/>
      </c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  <c r="AX16" s="136"/>
      <c r="AY16" s="136"/>
      <c r="AZ16" s="136"/>
      <c r="BA16" s="136"/>
      <c r="BB16" s="136"/>
      <c r="BC16" s="136"/>
      <c r="BD16" s="136"/>
      <c r="BE16" s="136"/>
      <c r="BF16" s="136"/>
      <c r="BG16" s="136"/>
      <c r="BH16" s="136"/>
      <c r="BI16" s="136"/>
      <c r="BJ16" s="136"/>
      <c r="BK16" s="136"/>
      <c r="BL16" s="136"/>
      <c r="BM16" s="136"/>
      <c r="BN16" s="136"/>
      <c r="BO16" s="136"/>
      <c r="BP16" s="136"/>
      <c r="BQ16" s="136"/>
      <c r="BR16" s="136"/>
      <c r="BS16" s="136"/>
      <c r="BT16" s="136"/>
      <c r="BU16" s="136"/>
      <c r="BV16" s="136"/>
      <c r="BW16" s="136"/>
      <c r="BX16" s="136"/>
      <c r="BY16" s="136"/>
      <c r="BZ16" s="136"/>
      <c r="CA16" s="136"/>
      <c r="CB16" s="136"/>
      <c r="CC16" s="136"/>
      <c r="CD16" s="136"/>
      <c r="CE16" s="136"/>
      <c r="CF16" s="136"/>
      <c r="CG16" s="136"/>
      <c r="CH16" s="136"/>
      <c r="CI16" s="136"/>
      <c r="CJ16" s="136"/>
      <c r="CK16" s="136"/>
      <c r="CL16" s="136"/>
      <c r="CM16" s="136"/>
      <c r="CN16" s="136"/>
      <c r="CO16" s="136"/>
      <c r="CP16" s="136"/>
      <c r="CQ16" s="136"/>
      <c r="CR16" s="136"/>
      <c r="CS16" s="136"/>
      <c r="CT16" s="136"/>
      <c r="CU16" s="136"/>
      <c r="CV16" s="136"/>
      <c r="CW16" s="136"/>
      <c r="CX16" s="136"/>
      <c r="CY16" s="136"/>
      <c r="CZ16" s="136"/>
      <c r="DA16" s="136"/>
      <c r="DB16" s="136"/>
      <c r="DC16" s="136"/>
      <c r="DD16" s="136"/>
      <c r="DE16" s="136"/>
      <c r="DF16" s="136"/>
      <c r="DG16" s="136"/>
      <c r="DH16" s="136"/>
      <c r="DI16" s="136"/>
      <c r="DJ16" s="136"/>
      <c r="DK16" s="136"/>
      <c r="DL16" s="136"/>
      <c r="DM16" s="136"/>
      <c r="DN16" s="136"/>
      <c r="DO16" s="136"/>
      <c r="DP16" s="136"/>
      <c r="DQ16" s="136"/>
      <c r="DR16" s="136"/>
      <c r="DS16" s="136"/>
      <c r="DT16" s="136"/>
      <c r="DU16" s="136"/>
      <c r="DV16" s="136"/>
      <c r="DW16" s="136"/>
      <c r="DX16" s="136"/>
      <c r="DY16" s="136"/>
      <c r="DZ16" s="136"/>
      <c r="EA16" s="136"/>
      <c r="EB16" s="136"/>
      <c r="EC16" s="136"/>
      <c r="ED16" s="136"/>
      <c r="EE16" s="136"/>
      <c r="EF16" s="136"/>
      <c r="EG16" s="136"/>
      <c r="EH16" s="136"/>
      <c r="EI16" s="136"/>
      <c r="EJ16" s="136"/>
      <c r="EK16" s="136"/>
      <c r="EL16" s="136"/>
      <c r="EM16" s="136"/>
      <c r="EN16" s="136"/>
      <c r="EO16" s="136"/>
      <c r="EP16" s="136"/>
      <c r="EQ16" s="136"/>
      <c r="ER16" s="136"/>
      <c r="ES16" s="136"/>
      <c r="ET16" s="136"/>
      <c r="EU16" s="136"/>
      <c r="EV16" s="136"/>
      <c r="EW16" s="136"/>
      <c r="EX16" s="136"/>
      <c r="EY16" s="136"/>
      <c r="EZ16" s="136"/>
      <c r="FA16" s="136"/>
      <c r="FB16" s="136"/>
      <c r="FC16" s="136"/>
      <c r="FD16" s="136"/>
      <c r="FE16" s="136"/>
      <c r="FF16" s="136"/>
      <c r="FG16" s="136"/>
      <c r="FH16" s="136"/>
      <c r="FI16" s="136"/>
      <c r="FJ16" s="136"/>
      <c r="FK16" s="136"/>
      <c r="FL16" s="136"/>
      <c r="FM16" s="136"/>
      <c r="FN16" s="136"/>
      <c r="FO16" s="136"/>
      <c r="FP16" s="136"/>
      <c r="FQ16" s="136"/>
      <c r="FR16" s="136"/>
      <c r="FS16" s="136"/>
      <c r="FT16" s="136"/>
      <c r="FU16" s="136"/>
      <c r="FV16" s="136"/>
      <c r="FW16" s="136"/>
      <c r="FX16" s="136"/>
      <c r="FY16" s="136"/>
      <c r="FZ16" s="136"/>
      <c r="GA16" s="136"/>
      <c r="GB16" s="136"/>
      <c r="GC16" s="136"/>
      <c r="GD16" s="136"/>
      <c r="GE16" s="137"/>
      <c r="GF16" s="137"/>
      <c r="GG16" s="137"/>
      <c r="GH16" s="137"/>
      <c r="GI16" s="137"/>
      <c r="GJ16" s="137"/>
      <c r="GK16" s="137"/>
      <c r="GL16" s="137"/>
      <c r="GM16" s="137"/>
      <c r="GN16" s="137"/>
    </row>
    <row r="17" spans="1:196" s="138" customFormat="1" ht="78" hidden="1" customHeight="1" x14ac:dyDescent="0.3">
      <c r="A17" s="198"/>
      <c r="B17" s="118"/>
      <c r="C17" s="117"/>
      <c r="D17" s="118"/>
      <c r="E17" s="197" t="s">
        <v>243</v>
      </c>
      <c r="F17" s="14"/>
      <c r="G17" s="14"/>
      <c r="H17" s="14"/>
      <c r="I17" s="16">
        <f t="shared" si="8"/>
        <v>0</v>
      </c>
      <c r="J17" s="14">
        <f t="shared" si="9"/>
        <v>0</v>
      </c>
      <c r="K17" s="16" t="str">
        <f t="shared" si="18"/>
        <v/>
      </c>
      <c r="L17" s="36"/>
      <c r="M17" s="36"/>
      <c r="N17" s="36"/>
      <c r="O17" s="36"/>
      <c r="P17" s="13">
        <f t="shared" si="3"/>
        <v>0</v>
      </c>
      <c r="Q17" s="19" t="str">
        <f t="shared" si="4"/>
        <v/>
      </c>
      <c r="R17" s="14">
        <f t="shared" si="10"/>
        <v>0</v>
      </c>
      <c r="S17" s="14">
        <f t="shared" si="11"/>
        <v>0</v>
      </c>
      <c r="T17" s="14">
        <f t="shared" si="19"/>
        <v>0</v>
      </c>
      <c r="U17" s="14">
        <f t="shared" si="20"/>
        <v>0</v>
      </c>
      <c r="V17" s="14">
        <f t="shared" si="6"/>
        <v>0</v>
      </c>
      <c r="W17" s="16" t="str">
        <f t="shared" si="7"/>
        <v/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6"/>
      <c r="AV17" s="136"/>
      <c r="AW17" s="136"/>
      <c r="AX17" s="136"/>
      <c r="AY17" s="136"/>
      <c r="AZ17" s="136"/>
      <c r="BA17" s="136"/>
      <c r="BB17" s="136"/>
      <c r="BC17" s="136"/>
      <c r="BD17" s="136"/>
      <c r="BE17" s="136"/>
      <c r="BF17" s="136"/>
      <c r="BG17" s="136"/>
      <c r="BH17" s="136"/>
      <c r="BI17" s="136"/>
      <c r="BJ17" s="136"/>
      <c r="BK17" s="136"/>
      <c r="BL17" s="136"/>
      <c r="BM17" s="136"/>
      <c r="BN17" s="136"/>
      <c r="BO17" s="136"/>
      <c r="BP17" s="136"/>
      <c r="BQ17" s="136"/>
      <c r="BR17" s="136"/>
      <c r="BS17" s="136"/>
      <c r="BT17" s="136"/>
      <c r="BU17" s="136"/>
      <c r="BV17" s="136"/>
      <c r="BW17" s="136"/>
      <c r="BX17" s="136"/>
      <c r="BY17" s="136"/>
      <c r="BZ17" s="136"/>
      <c r="CA17" s="136"/>
      <c r="CB17" s="136"/>
      <c r="CC17" s="136"/>
      <c r="CD17" s="136"/>
      <c r="CE17" s="136"/>
      <c r="CF17" s="136"/>
      <c r="CG17" s="136"/>
      <c r="CH17" s="136"/>
      <c r="CI17" s="136"/>
      <c r="CJ17" s="136"/>
      <c r="CK17" s="136"/>
      <c r="CL17" s="136"/>
      <c r="CM17" s="136"/>
      <c r="CN17" s="136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  <c r="DA17" s="136"/>
      <c r="DB17" s="136"/>
      <c r="DC17" s="136"/>
      <c r="DD17" s="136"/>
      <c r="DE17" s="136"/>
      <c r="DF17" s="136"/>
      <c r="DG17" s="136"/>
      <c r="DH17" s="136"/>
      <c r="DI17" s="136"/>
      <c r="DJ17" s="136"/>
      <c r="DK17" s="136"/>
      <c r="DL17" s="136"/>
      <c r="DM17" s="136"/>
      <c r="DN17" s="136"/>
      <c r="DO17" s="136"/>
      <c r="DP17" s="136"/>
      <c r="DQ17" s="136"/>
      <c r="DR17" s="136"/>
      <c r="DS17" s="136"/>
      <c r="DT17" s="136"/>
      <c r="DU17" s="136"/>
      <c r="DV17" s="136"/>
      <c r="DW17" s="136"/>
      <c r="DX17" s="136"/>
      <c r="DY17" s="136"/>
      <c r="DZ17" s="136"/>
      <c r="EA17" s="136"/>
      <c r="EB17" s="136"/>
      <c r="EC17" s="136"/>
      <c r="ED17" s="136"/>
      <c r="EE17" s="136"/>
      <c r="EF17" s="136"/>
      <c r="EG17" s="136"/>
      <c r="EH17" s="136"/>
      <c r="EI17" s="136"/>
      <c r="EJ17" s="136"/>
      <c r="EK17" s="136"/>
      <c r="EL17" s="136"/>
      <c r="EM17" s="136"/>
      <c r="EN17" s="136"/>
      <c r="EO17" s="136"/>
      <c r="EP17" s="136"/>
      <c r="EQ17" s="136"/>
      <c r="ER17" s="136"/>
      <c r="ES17" s="136"/>
      <c r="ET17" s="136"/>
      <c r="EU17" s="136"/>
      <c r="EV17" s="136"/>
      <c r="EW17" s="136"/>
      <c r="EX17" s="136"/>
      <c r="EY17" s="136"/>
      <c r="EZ17" s="136"/>
      <c r="FA17" s="136"/>
      <c r="FB17" s="136"/>
      <c r="FC17" s="136"/>
      <c r="FD17" s="136"/>
      <c r="FE17" s="136"/>
      <c r="FF17" s="136"/>
      <c r="FG17" s="136"/>
      <c r="FH17" s="136"/>
      <c r="FI17" s="136"/>
      <c r="FJ17" s="136"/>
      <c r="FK17" s="136"/>
      <c r="FL17" s="136"/>
      <c r="FM17" s="136"/>
      <c r="FN17" s="136"/>
      <c r="FO17" s="136"/>
      <c r="FP17" s="136"/>
      <c r="FQ17" s="136"/>
      <c r="FR17" s="136"/>
      <c r="FS17" s="136"/>
      <c r="FT17" s="136"/>
      <c r="FU17" s="136"/>
      <c r="FV17" s="136"/>
      <c r="FW17" s="136"/>
      <c r="FX17" s="136"/>
      <c r="FY17" s="136"/>
      <c r="FZ17" s="136"/>
      <c r="GA17" s="136"/>
      <c r="GB17" s="136"/>
      <c r="GC17" s="136"/>
      <c r="GD17" s="136"/>
      <c r="GE17" s="137"/>
      <c r="GF17" s="137"/>
      <c r="GG17" s="137"/>
      <c r="GH17" s="137"/>
      <c r="GI17" s="137"/>
      <c r="GJ17" s="137"/>
      <c r="GK17" s="137"/>
      <c r="GL17" s="137"/>
      <c r="GM17" s="137"/>
      <c r="GN17" s="137"/>
    </row>
    <row r="18" spans="1:196" s="135" customFormat="1" ht="54" customHeight="1" x14ac:dyDescent="0.3">
      <c r="A18" s="196"/>
      <c r="B18" s="118" t="s">
        <v>22</v>
      </c>
      <c r="C18" s="117">
        <v>1031</v>
      </c>
      <c r="D18" s="118" t="s">
        <v>55</v>
      </c>
      <c r="E18" s="195" t="s">
        <v>326</v>
      </c>
      <c r="F18" s="15">
        <v>184313.3</v>
      </c>
      <c r="G18" s="15">
        <v>57317.2</v>
      </c>
      <c r="H18" s="15">
        <v>57152</v>
      </c>
      <c r="I18" s="16">
        <f t="shared" si="8"/>
        <v>0.23381793114169935</v>
      </c>
      <c r="J18" s="14">
        <f t="shared" si="9"/>
        <v>-165.19999999999709</v>
      </c>
      <c r="K18" s="16">
        <f t="shared" si="18"/>
        <v>0.99711779361169073</v>
      </c>
      <c r="L18" s="14"/>
      <c r="M18" s="14"/>
      <c r="N18" s="14"/>
      <c r="O18" s="14"/>
      <c r="P18" s="13">
        <f t="shared" si="3"/>
        <v>0</v>
      </c>
      <c r="Q18" s="19" t="str">
        <f t="shared" si="4"/>
        <v/>
      </c>
      <c r="R18" s="14">
        <f t="shared" si="10"/>
        <v>184313.3</v>
      </c>
      <c r="S18" s="14">
        <f t="shared" si="11"/>
        <v>184313.3</v>
      </c>
      <c r="T18" s="14">
        <f t="shared" si="19"/>
        <v>57317.2</v>
      </c>
      <c r="U18" s="14">
        <f t="shared" si="20"/>
        <v>57152</v>
      </c>
      <c r="V18" s="14">
        <f t="shared" si="6"/>
        <v>-165.19999999999709</v>
      </c>
      <c r="W18" s="16">
        <f t="shared" si="7"/>
        <v>0.99711779361169073</v>
      </c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3"/>
      <c r="AS18" s="133"/>
      <c r="AT18" s="133"/>
      <c r="AU18" s="133"/>
      <c r="AV18" s="133"/>
      <c r="AW18" s="133"/>
      <c r="AX18" s="133"/>
      <c r="AY18" s="133"/>
      <c r="AZ18" s="133"/>
      <c r="BA18" s="133"/>
      <c r="BB18" s="133"/>
      <c r="BC18" s="133"/>
      <c r="BD18" s="133"/>
      <c r="BE18" s="133"/>
      <c r="BF18" s="133"/>
      <c r="BG18" s="133"/>
      <c r="BH18" s="133"/>
      <c r="BI18" s="133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3"/>
      <c r="BU18" s="133"/>
      <c r="BV18" s="133"/>
      <c r="BW18" s="133"/>
      <c r="BX18" s="133"/>
      <c r="BY18" s="133"/>
      <c r="BZ18" s="133"/>
      <c r="CA18" s="133"/>
      <c r="CB18" s="133"/>
      <c r="CC18" s="133"/>
      <c r="CD18" s="133"/>
      <c r="CE18" s="133"/>
      <c r="CF18" s="133"/>
      <c r="CG18" s="133"/>
      <c r="CH18" s="133"/>
      <c r="CI18" s="133"/>
      <c r="CJ18" s="133"/>
      <c r="CK18" s="133"/>
      <c r="CL18" s="133"/>
      <c r="CM18" s="133"/>
      <c r="CN18" s="133"/>
      <c r="CO18" s="133"/>
      <c r="CP18" s="133"/>
      <c r="CQ18" s="133"/>
      <c r="CR18" s="133"/>
      <c r="CS18" s="133"/>
      <c r="CT18" s="133"/>
      <c r="CU18" s="133"/>
      <c r="CV18" s="133"/>
      <c r="CW18" s="133"/>
      <c r="CX18" s="133"/>
      <c r="CY18" s="133"/>
      <c r="CZ18" s="133"/>
      <c r="DA18" s="133"/>
      <c r="DB18" s="133"/>
      <c r="DC18" s="133"/>
      <c r="DD18" s="133"/>
      <c r="DE18" s="133"/>
      <c r="DF18" s="133"/>
      <c r="DG18" s="133"/>
      <c r="DH18" s="133"/>
      <c r="DI18" s="133"/>
      <c r="DJ18" s="133"/>
      <c r="DK18" s="133"/>
      <c r="DL18" s="133"/>
      <c r="DM18" s="133"/>
      <c r="DN18" s="133"/>
      <c r="DO18" s="133"/>
      <c r="DP18" s="133"/>
      <c r="DQ18" s="133"/>
      <c r="DR18" s="133"/>
      <c r="DS18" s="133"/>
      <c r="DT18" s="133"/>
      <c r="DU18" s="133"/>
      <c r="DV18" s="133"/>
      <c r="DW18" s="133"/>
      <c r="DX18" s="133"/>
      <c r="DY18" s="133"/>
      <c r="DZ18" s="133"/>
      <c r="EA18" s="133"/>
      <c r="EB18" s="133"/>
      <c r="EC18" s="133"/>
      <c r="ED18" s="133"/>
      <c r="EE18" s="133"/>
      <c r="EF18" s="133"/>
      <c r="EG18" s="133"/>
      <c r="EH18" s="133"/>
      <c r="EI18" s="133"/>
      <c r="EJ18" s="133"/>
      <c r="EK18" s="133"/>
      <c r="EL18" s="133"/>
      <c r="EM18" s="133"/>
      <c r="EN18" s="133"/>
      <c r="EO18" s="133"/>
      <c r="EP18" s="133"/>
      <c r="EQ18" s="133"/>
      <c r="ER18" s="133"/>
      <c r="ES18" s="133"/>
      <c r="ET18" s="133"/>
      <c r="EU18" s="133"/>
      <c r="EV18" s="133"/>
      <c r="EW18" s="133"/>
      <c r="EX18" s="133"/>
      <c r="EY18" s="133"/>
      <c r="EZ18" s="133"/>
      <c r="FA18" s="133"/>
      <c r="FB18" s="133"/>
      <c r="FC18" s="133"/>
      <c r="FD18" s="133"/>
      <c r="FE18" s="133"/>
      <c r="FF18" s="133"/>
      <c r="FG18" s="133"/>
      <c r="FH18" s="133"/>
      <c r="FI18" s="133"/>
      <c r="FJ18" s="133"/>
      <c r="FK18" s="133"/>
      <c r="FL18" s="133"/>
      <c r="FM18" s="133"/>
      <c r="FN18" s="133"/>
      <c r="FO18" s="133"/>
      <c r="FP18" s="133"/>
      <c r="FQ18" s="133"/>
      <c r="FR18" s="133"/>
      <c r="FS18" s="133"/>
      <c r="FT18" s="133"/>
      <c r="FU18" s="133"/>
      <c r="FV18" s="133"/>
      <c r="FW18" s="133"/>
      <c r="FX18" s="133"/>
      <c r="FY18" s="133"/>
      <c r="FZ18" s="133"/>
      <c r="GA18" s="133"/>
      <c r="GB18" s="133"/>
      <c r="GC18" s="133"/>
      <c r="GD18" s="133"/>
      <c r="GE18" s="134"/>
      <c r="GF18" s="134"/>
      <c r="GG18" s="134"/>
      <c r="GH18" s="134"/>
      <c r="GI18" s="134"/>
      <c r="GJ18" s="134"/>
      <c r="GK18" s="134"/>
      <c r="GL18" s="134"/>
      <c r="GM18" s="134"/>
      <c r="GN18" s="134"/>
    </row>
    <row r="19" spans="1:196" ht="136.9" hidden="1" customHeight="1" x14ac:dyDescent="0.3">
      <c r="A19" s="190"/>
      <c r="B19" s="49" t="s">
        <v>22</v>
      </c>
      <c r="C19" s="50">
        <v>1060</v>
      </c>
      <c r="D19" s="49"/>
      <c r="E19" s="199" t="s">
        <v>251</v>
      </c>
      <c r="F19" s="15"/>
      <c r="G19" s="15"/>
      <c r="H19" s="15"/>
      <c r="I19" s="16">
        <f t="shared" ref="I19" si="21">H19/$H$6</f>
        <v>0</v>
      </c>
      <c r="J19" s="14">
        <f t="shared" si="9"/>
        <v>0</v>
      </c>
      <c r="K19" s="16" t="str">
        <f t="shared" si="18"/>
        <v/>
      </c>
      <c r="L19" s="14"/>
      <c r="M19" s="14"/>
      <c r="N19" s="14"/>
      <c r="O19" s="14"/>
      <c r="P19" s="13">
        <f t="shared" si="3"/>
        <v>0</v>
      </c>
      <c r="Q19" s="19" t="str">
        <f t="shared" si="4"/>
        <v/>
      </c>
      <c r="R19" s="14">
        <f t="shared" ref="R19" si="22">SUM(F19,L19)</f>
        <v>0</v>
      </c>
      <c r="S19" s="14">
        <f t="shared" ref="S19" si="23">SUM(F19,M19)</f>
        <v>0</v>
      </c>
      <c r="T19" s="14">
        <f t="shared" ref="T19" si="24">SUM(G19,N19)</f>
        <v>0</v>
      </c>
      <c r="U19" s="14">
        <f t="shared" si="20"/>
        <v>0</v>
      </c>
      <c r="V19" s="14">
        <f t="shared" ref="V19" si="25">U19-T19</f>
        <v>0</v>
      </c>
      <c r="W19" s="16" t="str">
        <f t="shared" si="7"/>
        <v/>
      </c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196" s="48" customFormat="1" ht="37.9" hidden="1" customHeight="1" x14ac:dyDescent="0.3">
      <c r="A20" s="200"/>
      <c r="B20" s="51" t="s">
        <v>22</v>
      </c>
      <c r="C20" s="52">
        <v>1061</v>
      </c>
      <c r="D20" s="51" t="s">
        <v>55</v>
      </c>
      <c r="E20" s="201" t="s">
        <v>252</v>
      </c>
      <c r="F20" s="20"/>
      <c r="G20" s="20"/>
      <c r="H20" s="20"/>
      <c r="I20" s="30">
        <f t="shared" ref="I20" si="26">H20/$H$6</f>
        <v>0</v>
      </c>
      <c r="J20" s="14">
        <f t="shared" si="9"/>
        <v>0</v>
      </c>
      <c r="K20" s="16" t="str">
        <f t="shared" si="18"/>
        <v/>
      </c>
      <c r="L20" s="21"/>
      <c r="M20" s="21"/>
      <c r="N20" s="21"/>
      <c r="O20" s="21"/>
      <c r="P20" s="13">
        <f t="shared" si="3"/>
        <v>0</v>
      </c>
      <c r="Q20" s="19" t="str">
        <f t="shared" si="4"/>
        <v/>
      </c>
      <c r="R20" s="21">
        <f t="shared" ref="R20" si="27">SUM(F20,L20)</f>
        <v>0</v>
      </c>
      <c r="S20" s="21">
        <f t="shared" ref="S20" si="28">SUM(F20,M20)</f>
        <v>0</v>
      </c>
      <c r="T20" s="21">
        <f t="shared" ref="T20" si="29">SUM(G20,N20)</f>
        <v>0</v>
      </c>
      <c r="U20" s="14">
        <f t="shared" si="20"/>
        <v>0</v>
      </c>
      <c r="V20" s="21">
        <f t="shared" ref="V20" si="30">U20-T20</f>
        <v>0</v>
      </c>
      <c r="W20" s="16" t="str">
        <f t="shared" si="7"/>
        <v/>
      </c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7"/>
      <c r="GF20" s="47"/>
      <c r="GG20" s="47"/>
      <c r="GH20" s="47"/>
      <c r="GI20" s="47"/>
      <c r="GJ20" s="47"/>
      <c r="GK20" s="47"/>
      <c r="GL20" s="47"/>
      <c r="GM20" s="47"/>
      <c r="GN20" s="47"/>
    </row>
    <row r="21" spans="1:196" ht="39.75" customHeight="1" x14ac:dyDescent="0.3">
      <c r="A21" s="190"/>
      <c r="B21" s="49" t="s">
        <v>23</v>
      </c>
      <c r="C21" s="117">
        <v>1070</v>
      </c>
      <c r="D21" s="118" t="s">
        <v>59</v>
      </c>
      <c r="E21" s="195" t="s">
        <v>223</v>
      </c>
      <c r="F21" s="15">
        <v>8234.4</v>
      </c>
      <c r="G21" s="15">
        <v>2567.4</v>
      </c>
      <c r="H21" s="15">
        <v>1847.1</v>
      </c>
      <c r="I21" s="16">
        <f t="shared" si="8"/>
        <v>7.5567801758789337E-3</v>
      </c>
      <c r="J21" s="14">
        <f t="shared" si="9"/>
        <v>-720.30000000000018</v>
      </c>
      <c r="K21" s="16">
        <f t="shared" si="18"/>
        <v>0.71944379527927083</v>
      </c>
      <c r="L21" s="14"/>
      <c r="M21" s="14">
        <v>2.5</v>
      </c>
      <c r="N21" s="14">
        <v>2.5</v>
      </c>
      <c r="O21" s="14">
        <v>2.5</v>
      </c>
      <c r="P21" s="13">
        <f t="shared" si="3"/>
        <v>0</v>
      </c>
      <c r="Q21" s="16">
        <f t="shared" si="4"/>
        <v>1</v>
      </c>
      <c r="R21" s="14">
        <f t="shared" si="10"/>
        <v>8234.4</v>
      </c>
      <c r="S21" s="14">
        <f t="shared" si="11"/>
        <v>8236.9</v>
      </c>
      <c r="T21" s="14">
        <f t="shared" si="19"/>
        <v>2569.9</v>
      </c>
      <c r="U21" s="14">
        <f t="shared" si="20"/>
        <v>1849.6</v>
      </c>
      <c r="V21" s="14">
        <f t="shared" si="6"/>
        <v>-720.30000000000018</v>
      </c>
      <c r="W21" s="16">
        <f t="shared" si="7"/>
        <v>0.71971672049496083</v>
      </c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196" s="48" customFormat="1" ht="49.9" hidden="1" customHeight="1" x14ac:dyDescent="0.3">
      <c r="A22" s="200"/>
      <c r="B22" s="51"/>
      <c r="C22" s="52"/>
      <c r="D22" s="51"/>
      <c r="E22" s="202" t="s">
        <v>205</v>
      </c>
      <c r="F22" s="20"/>
      <c r="G22" s="20"/>
      <c r="H22" s="20"/>
      <c r="I22" s="30">
        <f t="shared" si="8"/>
        <v>0</v>
      </c>
      <c r="J22" s="14">
        <f t="shared" si="9"/>
        <v>0</v>
      </c>
      <c r="K22" s="16" t="str">
        <f t="shared" si="18"/>
        <v/>
      </c>
      <c r="L22" s="21"/>
      <c r="M22" s="21"/>
      <c r="N22" s="21"/>
      <c r="O22" s="21"/>
      <c r="P22" s="13">
        <f t="shared" si="3"/>
        <v>0</v>
      </c>
      <c r="Q22" s="19" t="str">
        <f t="shared" si="4"/>
        <v/>
      </c>
      <c r="R22" s="21">
        <f t="shared" si="10"/>
        <v>0</v>
      </c>
      <c r="S22" s="21">
        <f t="shared" si="11"/>
        <v>0</v>
      </c>
      <c r="T22" s="21">
        <f t="shared" si="19"/>
        <v>0</v>
      </c>
      <c r="U22" s="14">
        <f t="shared" si="20"/>
        <v>0</v>
      </c>
      <c r="V22" s="21">
        <f t="shared" si="6"/>
        <v>0</v>
      </c>
      <c r="W22" s="16" t="str">
        <f t="shared" si="7"/>
        <v/>
      </c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7"/>
      <c r="GF22" s="47"/>
      <c r="GG22" s="47"/>
      <c r="GH22" s="47"/>
      <c r="GI22" s="47"/>
      <c r="GJ22" s="47"/>
      <c r="GK22" s="47"/>
      <c r="GL22" s="47"/>
      <c r="GM22" s="47"/>
      <c r="GN22" s="47"/>
    </row>
    <row r="23" spans="1:196" s="48" customFormat="1" ht="80.45" hidden="1" customHeight="1" x14ac:dyDescent="0.3">
      <c r="A23" s="200"/>
      <c r="B23" s="51"/>
      <c r="C23" s="52"/>
      <c r="D23" s="51"/>
      <c r="E23" s="202" t="s">
        <v>195</v>
      </c>
      <c r="F23" s="20"/>
      <c r="G23" s="20"/>
      <c r="H23" s="20"/>
      <c r="I23" s="30">
        <f t="shared" si="8"/>
        <v>0</v>
      </c>
      <c r="J23" s="14">
        <f t="shared" si="9"/>
        <v>0</v>
      </c>
      <c r="K23" s="16" t="str">
        <f t="shared" si="18"/>
        <v/>
      </c>
      <c r="L23" s="21"/>
      <c r="M23" s="21"/>
      <c r="N23" s="21"/>
      <c r="O23" s="21"/>
      <c r="P23" s="13">
        <f t="shared" si="3"/>
        <v>0</v>
      </c>
      <c r="Q23" s="19" t="str">
        <f t="shared" si="4"/>
        <v/>
      </c>
      <c r="R23" s="21">
        <f t="shared" si="10"/>
        <v>0</v>
      </c>
      <c r="S23" s="21">
        <f t="shared" si="11"/>
        <v>0</v>
      </c>
      <c r="T23" s="21">
        <f t="shared" si="19"/>
        <v>0</v>
      </c>
      <c r="U23" s="14">
        <f t="shared" si="20"/>
        <v>0</v>
      </c>
      <c r="V23" s="21">
        <f t="shared" si="6"/>
        <v>0</v>
      </c>
      <c r="W23" s="16" t="str">
        <f t="shared" si="7"/>
        <v/>
      </c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7"/>
      <c r="GF23" s="47"/>
      <c r="GG23" s="47"/>
      <c r="GH23" s="47"/>
      <c r="GI23" s="47"/>
      <c r="GJ23" s="47"/>
      <c r="GK23" s="47"/>
      <c r="GL23" s="47"/>
      <c r="GM23" s="47"/>
      <c r="GN23" s="47"/>
    </row>
    <row r="24" spans="1:196" ht="30.75" customHeight="1" x14ac:dyDescent="0.3">
      <c r="A24" s="190"/>
      <c r="B24" s="49" t="s">
        <v>23</v>
      </c>
      <c r="C24" s="117">
        <v>1080</v>
      </c>
      <c r="D24" s="118" t="s">
        <v>58</v>
      </c>
      <c r="E24" s="195" t="s">
        <v>298</v>
      </c>
      <c r="F24" s="15">
        <v>12929</v>
      </c>
      <c r="G24" s="15">
        <v>3879</v>
      </c>
      <c r="H24" s="15">
        <v>3619.6</v>
      </c>
      <c r="I24" s="16">
        <f t="shared" si="8"/>
        <v>1.4808359874728705E-2</v>
      </c>
      <c r="J24" s="14">
        <f t="shared" si="9"/>
        <v>-259.40000000000009</v>
      </c>
      <c r="K24" s="16">
        <f t="shared" si="18"/>
        <v>0.93312709461201337</v>
      </c>
      <c r="L24" s="14">
        <v>304.5</v>
      </c>
      <c r="M24" s="14">
        <v>304.5</v>
      </c>
      <c r="N24" s="14">
        <v>82.7</v>
      </c>
      <c r="O24" s="14">
        <v>82.7</v>
      </c>
      <c r="P24" s="14">
        <f t="shared" si="3"/>
        <v>0</v>
      </c>
      <c r="Q24" s="16">
        <f t="shared" si="4"/>
        <v>1</v>
      </c>
      <c r="R24" s="14">
        <f t="shared" si="10"/>
        <v>13233.5</v>
      </c>
      <c r="S24" s="14">
        <f t="shared" si="11"/>
        <v>13233.5</v>
      </c>
      <c r="T24" s="14">
        <f t="shared" si="19"/>
        <v>3961.7</v>
      </c>
      <c r="U24" s="14">
        <f t="shared" si="20"/>
        <v>3702.2999999999997</v>
      </c>
      <c r="V24" s="14">
        <f t="shared" si="6"/>
        <v>-259.40000000000009</v>
      </c>
      <c r="W24" s="16">
        <f t="shared" si="7"/>
        <v>0.93452305828306026</v>
      </c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</row>
    <row r="25" spans="1:196" ht="28.5" customHeight="1" x14ac:dyDescent="0.3">
      <c r="A25" s="190"/>
      <c r="B25" s="49" t="s">
        <v>24</v>
      </c>
      <c r="C25" s="119" t="s">
        <v>231</v>
      </c>
      <c r="D25" s="119" t="s">
        <v>56</v>
      </c>
      <c r="E25" s="195" t="s">
        <v>232</v>
      </c>
      <c r="F25" s="15">
        <v>9440.2999999999993</v>
      </c>
      <c r="G25" s="15">
        <v>2950.8</v>
      </c>
      <c r="H25" s="15">
        <v>2703</v>
      </c>
      <c r="I25" s="16">
        <f t="shared" si="8"/>
        <v>1.1058403343295307E-2</v>
      </c>
      <c r="J25" s="14">
        <f t="shared" si="9"/>
        <v>-247.80000000000018</v>
      </c>
      <c r="K25" s="16">
        <f t="shared" si="18"/>
        <v>0.91602277348515648</v>
      </c>
      <c r="L25" s="14"/>
      <c r="M25" s="14"/>
      <c r="N25" s="14"/>
      <c r="O25" s="14"/>
      <c r="P25" s="13">
        <f t="shared" si="3"/>
        <v>0</v>
      </c>
      <c r="Q25" s="19" t="str">
        <f t="shared" si="4"/>
        <v/>
      </c>
      <c r="R25" s="14">
        <f t="shared" si="10"/>
        <v>9440.2999999999993</v>
      </c>
      <c r="S25" s="14">
        <f t="shared" si="11"/>
        <v>9440.2999999999993</v>
      </c>
      <c r="T25" s="14">
        <f t="shared" si="19"/>
        <v>2950.8</v>
      </c>
      <c r="U25" s="14">
        <f t="shared" si="20"/>
        <v>2703</v>
      </c>
      <c r="V25" s="14">
        <f t="shared" si="6"/>
        <v>-247.80000000000018</v>
      </c>
      <c r="W25" s="16">
        <f t="shared" si="7"/>
        <v>0.91602277348515648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ht="27" customHeight="1" x14ac:dyDescent="0.3">
      <c r="A26" s="190"/>
      <c r="B26" s="49"/>
      <c r="C26" s="119" t="s">
        <v>233</v>
      </c>
      <c r="D26" s="119" t="s">
        <v>56</v>
      </c>
      <c r="E26" s="203" t="s">
        <v>151</v>
      </c>
      <c r="F26" s="15">
        <v>16.3</v>
      </c>
      <c r="G26" s="15">
        <v>5.4</v>
      </c>
      <c r="H26" s="15">
        <v>1.8</v>
      </c>
      <c r="I26" s="28">
        <f t="shared" si="8"/>
        <v>7.364086577111192E-6</v>
      </c>
      <c r="J26" s="14">
        <f t="shared" si="9"/>
        <v>-3.6000000000000005</v>
      </c>
      <c r="K26" s="16">
        <f t="shared" si="18"/>
        <v>0.33333333333333331</v>
      </c>
      <c r="L26" s="14"/>
      <c r="M26" s="14"/>
      <c r="N26" s="14"/>
      <c r="O26" s="14"/>
      <c r="P26" s="13">
        <f t="shared" si="3"/>
        <v>0</v>
      </c>
      <c r="Q26" s="19" t="str">
        <f t="shared" si="4"/>
        <v/>
      </c>
      <c r="R26" s="14">
        <f t="shared" si="10"/>
        <v>16.3</v>
      </c>
      <c r="S26" s="14">
        <f t="shared" si="11"/>
        <v>16.3</v>
      </c>
      <c r="T26" s="14">
        <f t="shared" si="19"/>
        <v>5.4</v>
      </c>
      <c r="U26" s="14">
        <f t="shared" si="20"/>
        <v>1.8</v>
      </c>
      <c r="V26" s="14">
        <f t="shared" si="6"/>
        <v>-3.6000000000000005</v>
      </c>
      <c r="W26" s="16">
        <f t="shared" si="7"/>
        <v>0.33333333333333331</v>
      </c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196" ht="42" customHeight="1" x14ac:dyDescent="0.3">
      <c r="A27" s="190"/>
      <c r="B27" s="49" t="s">
        <v>25</v>
      </c>
      <c r="C27" s="119" t="s">
        <v>234</v>
      </c>
      <c r="D27" s="119" t="s">
        <v>56</v>
      </c>
      <c r="E27" s="195" t="s">
        <v>235</v>
      </c>
      <c r="F27" s="15">
        <v>755.5</v>
      </c>
      <c r="G27" s="15">
        <v>203</v>
      </c>
      <c r="H27" s="15">
        <v>89</v>
      </c>
      <c r="I27" s="16">
        <f t="shared" si="8"/>
        <v>3.6411316964605334E-4</v>
      </c>
      <c r="J27" s="14">
        <f t="shared" si="9"/>
        <v>-114</v>
      </c>
      <c r="K27" s="16">
        <f t="shared" si="18"/>
        <v>0.43842364532019706</v>
      </c>
      <c r="L27" s="14"/>
      <c r="M27" s="14"/>
      <c r="N27" s="14"/>
      <c r="O27" s="14"/>
      <c r="P27" s="14">
        <f t="shared" si="3"/>
        <v>0</v>
      </c>
      <c r="Q27" s="16" t="str">
        <f t="shared" si="4"/>
        <v/>
      </c>
      <c r="R27" s="14">
        <f t="shared" si="10"/>
        <v>755.5</v>
      </c>
      <c r="S27" s="14">
        <f t="shared" si="11"/>
        <v>755.5</v>
      </c>
      <c r="T27" s="14">
        <f t="shared" si="19"/>
        <v>203</v>
      </c>
      <c r="U27" s="14">
        <f t="shared" si="20"/>
        <v>89</v>
      </c>
      <c r="V27" s="14">
        <f t="shared" si="6"/>
        <v>-114</v>
      </c>
      <c r="W27" s="16">
        <f t="shared" si="7"/>
        <v>0.43842364532019706</v>
      </c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196" s="48" customFormat="1" ht="54.75" hidden="1" customHeight="1" x14ac:dyDescent="0.3">
      <c r="A28" s="200"/>
      <c r="B28" s="51"/>
      <c r="C28" s="61"/>
      <c r="D28" s="61"/>
      <c r="E28" s="201" t="s">
        <v>323</v>
      </c>
      <c r="F28" s="20"/>
      <c r="G28" s="124"/>
      <c r="H28" s="20"/>
      <c r="I28" s="34">
        <f t="shared" ref="I28" si="31">H28/$H$6</f>
        <v>0</v>
      </c>
      <c r="J28" s="14">
        <f t="shared" si="9"/>
        <v>0</v>
      </c>
      <c r="K28" s="30" t="str">
        <f t="shared" si="18"/>
        <v/>
      </c>
      <c r="L28" s="21"/>
      <c r="M28" s="21"/>
      <c r="N28" s="21"/>
      <c r="O28" s="21"/>
      <c r="P28" s="14">
        <f t="shared" si="3"/>
        <v>0</v>
      </c>
      <c r="Q28" s="16" t="str">
        <f t="shared" si="4"/>
        <v/>
      </c>
      <c r="R28" s="21">
        <f t="shared" ref="R28" si="32">SUM(F28,L28)</f>
        <v>0</v>
      </c>
      <c r="S28" s="21">
        <f t="shared" ref="S28" si="33">SUM(F28,M28)</f>
        <v>0</v>
      </c>
      <c r="T28" s="21">
        <f t="shared" ref="T28" si="34">SUM(G28,N28)</f>
        <v>0</v>
      </c>
      <c r="U28" s="21">
        <f t="shared" si="20"/>
        <v>0</v>
      </c>
      <c r="V28" s="21">
        <f t="shared" si="6"/>
        <v>0</v>
      </c>
      <c r="W28" s="30" t="str">
        <f t="shared" si="7"/>
        <v/>
      </c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7"/>
      <c r="GF28" s="47"/>
      <c r="GG28" s="47"/>
      <c r="GH28" s="47"/>
      <c r="GI28" s="47"/>
      <c r="GJ28" s="47"/>
      <c r="GK28" s="47"/>
      <c r="GL28" s="47"/>
      <c r="GM28" s="47"/>
      <c r="GN28" s="47"/>
    </row>
    <row r="29" spans="1:196" ht="40.5" customHeight="1" x14ac:dyDescent="0.3">
      <c r="A29" s="190"/>
      <c r="B29" s="49"/>
      <c r="C29" s="119" t="s">
        <v>240</v>
      </c>
      <c r="D29" s="119" t="s">
        <v>56</v>
      </c>
      <c r="E29" s="195" t="s">
        <v>358</v>
      </c>
      <c r="F29" s="111">
        <v>2085.3000000000002</v>
      </c>
      <c r="G29" s="111">
        <v>648.29999999999995</v>
      </c>
      <c r="H29" s="15">
        <v>565.70000000000005</v>
      </c>
      <c r="I29" s="16">
        <f t="shared" si="8"/>
        <v>2.3143687648176673E-3</v>
      </c>
      <c r="J29" s="14">
        <f t="shared" si="9"/>
        <v>-82.599999999999909</v>
      </c>
      <c r="K29" s="16">
        <f t="shared" si="18"/>
        <v>0.87258985037791159</v>
      </c>
      <c r="L29" s="14"/>
      <c r="M29" s="14"/>
      <c r="N29" s="14"/>
      <c r="O29" s="14"/>
      <c r="P29" s="14">
        <f t="shared" si="3"/>
        <v>0</v>
      </c>
      <c r="Q29" s="16" t="str">
        <f t="shared" si="4"/>
        <v/>
      </c>
      <c r="R29" s="14">
        <f t="shared" si="10"/>
        <v>2085.3000000000002</v>
      </c>
      <c r="S29" s="14">
        <f t="shared" si="11"/>
        <v>2085.3000000000002</v>
      </c>
      <c r="T29" s="14">
        <f t="shared" si="19"/>
        <v>648.29999999999995</v>
      </c>
      <c r="U29" s="14">
        <f t="shared" si="20"/>
        <v>565.70000000000005</v>
      </c>
      <c r="V29" s="14">
        <f t="shared" ref="V29" si="35">U29-T29</f>
        <v>-82.599999999999909</v>
      </c>
      <c r="W29" s="16">
        <f t="shared" si="7"/>
        <v>0.87258985037791159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40.5" customHeight="1" x14ac:dyDescent="0.3">
      <c r="A30" s="190"/>
      <c r="B30" s="49" t="s">
        <v>26</v>
      </c>
      <c r="C30" s="119" t="s">
        <v>236</v>
      </c>
      <c r="D30" s="119" t="s">
        <v>56</v>
      </c>
      <c r="E30" s="195" t="s">
        <v>237</v>
      </c>
      <c r="F30" s="111">
        <v>3034.7</v>
      </c>
      <c r="G30" s="111">
        <v>935.3</v>
      </c>
      <c r="H30" s="15">
        <v>820</v>
      </c>
      <c r="I30" s="16">
        <f t="shared" si="8"/>
        <v>3.3547505517950984E-3</v>
      </c>
      <c r="J30" s="14">
        <f t="shared" si="9"/>
        <v>-115.29999999999995</v>
      </c>
      <c r="K30" s="16">
        <f t="shared" si="18"/>
        <v>0.8767240457607185</v>
      </c>
      <c r="L30" s="14"/>
      <c r="M30" s="14"/>
      <c r="N30" s="14"/>
      <c r="O30" s="14"/>
      <c r="P30" s="14">
        <f t="shared" si="3"/>
        <v>0</v>
      </c>
      <c r="Q30" s="16" t="str">
        <f t="shared" si="4"/>
        <v/>
      </c>
      <c r="R30" s="14">
        <f t="shared" si="10"/>
        <v>3034.7</v>
      </c>
      <c r="S30" s="14">
        <f t="shared" si="11"/>
        <v>3034.7</v>
      </c>
      <c r="T30" s="14">
        <f t="shared" si="19"/>
        <v>935.3</v>
      </c>
      <c r="U30" s="14">
        <f t="shared" si="20"/>
        <v>820</v>
      </c>
      <c r="V30" s="14">
        <f t="shared" si="6"/>
        <v>-115.29999999999995</v>
      </c>
      <c r="W30" s="16">
        <f t="shared" si="7"/>
        <v>0.8767240457607185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s="48" customFormat="1" ht="92.25" hidden="1" customHeight="1" x14ac:dyDescent="0.3">
      <c r="A31" s="200"/>
      <c r="B31" s="51"/>
      <c r="C31" s="61"/>
      <c r="D31" s="61"/>
      <c r="E31" s="201" t="s">
        <v>350</v>
      </c>
      <c r="F31" s="124"/>
      <c r="G31" s="124"/>
      <c r="H31" s="20"/>
      <c r="I31" s="30">
        <f>H31/$H$6</f>
        <v>0</v>
      </c>
      <c r="J31" s="14">
        <f t="shared" si="9"/>
        <v>0</v>
      </c>
      <c r="K31" s="30" t="str">
        <f>IFERROR(100%*(H31/G31),"")</f>
        <v/>
      </c>
      <c r="L31" s="21"/>
      <c r="M31" s="21"/>
      <c r="N31" s="21"/>
      <c r="O31" s="21"/>
      <c r="P31" s="21">
        <f t="shared" si="3"/>
        <v>0</v>
      </c>
      <c r="Q31" s="30" t="str">
        <f t="shared" si="4"/>
        <v/>
      </c>
      <c r="R31" s="21">
        <f>SUM(F31,L31)</f>
        <v>0</v>
      </c>
      <c r="S31" s="21">
        <f>SUM(F31,M31)</f>
        <v>0</v>
      </c>
      <c r="T31" s="21">
        <f>SUM(G31,N31)</f>
        <v>0</v>
      </c>
      <c r="U31" s="21">
        <f>SUM(H31,O31)</f>
        <v>0</v>
      </c>
      <c r="V31" s="21">
        <f>U31-T31</f>
        <v>0</v>
      </c>
      <c r="W31" s="30" t="str">
        <f>IFERROR(100%*(U31/T31),"")</f>
        <v/>
      </c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7"/>
      <c r="GF31" s="47"/>
      <c r="GG31" s="47"/>
      <c r="GH31" s="47"/>
      <c r="GI31" s="47"/>
      <c r="GJ31" s="47"/>
      <c r="GK31" s="47"/>
      <c r="GL31" s="47"/>
      <c r="GM31" s="47"/>
      <c r="GN31" s="47"/>
    </row>
    <row r="32" spans="1:196" ht="75" hidden="1" customHeight="1" x14ac:dyDescent="0.3">
      <c r="A32" s="190"/>
      <c r="B32" s="49"/>
      <c r="C32" s="60" t="s">
        <v>253</v>
      </c>
      <c r="D32" s="60" t="s">
        <v>56</v>
      </c>
      <c r="E32" s="195" t="s">
        <v>255</v>
      </c>
      <c r="F32" s="15"/>
      <c r="G32" s="15"/>
      <c r="H32" s="15"/>
      <c r="I32" s="29">
        <f t="shared" si="8"/>
        <v>0</v>
      </c>
      <c r="J32" s="14">
        <f t="shared" si="9"/>
        <v>0</v>
      </c>
      <c r="K32" s="16" t="str">
        <f t="shared" si="18"/>
        <v/>
      </c>
      <c r="L32" s="14"/>
      <c r="M32" s="14"/>
      <c r="N32" s="14"/>
      <c r="O32" s="14"/>
      <c r="P32" s="13">
        <f t="shared" si="3"/>
        <v>0</v>
      </c>
      <c r="Q32" s="19" t="str">
        <f t="shared" si="4"/>
        <v/>
      </c>
      <c r="R32" s="14">
        <f t="shared" si="10"/>
        <v>0</v>
      </c>
      <c r="S32" s="14">
        <f t="shared" si="11"/>
        <v>0</v>
      </c>
      <c r="T32" s="14">
        <f t="shared" si="19"/>
        <v>0</v>
      </c>
      <c r="U32" s="14">
        <f t="shared" si="20"/>
        <v>0</v>
      </c>
      <c r="V32" s="14">
        <f t="shared" si="6"/>
        <v>0</v>
      </c>
      <c r="W32" s="16" t="str">
        <f t="shared" si="7"/>
        <v/>
      </c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</row>
    <row r="33" spans="1:196" s="48" customFormat="1" ht="75" hidden="1" customHeight="1" x14ac:dyDescent="0.3">
      <c r="A33" s="200"/>
      <c r="B33" s="51"/>
      <c r="C33" s="61" t="s">
        <v>254</v>
      </c>
      <c r="D33" s="61" t="s">
        <v>56</v>
      </c>
      <c r="E33" s="201" t="s">
        <v>258</v>
      </c>
      <c r="F33" s="20"/>
      <c r="G33" s="20"/>
      <c r="H33" s="20"/>
      <c r="I33" s="30">
        <f t="shared" si="8"/>
        <v>0</v>
      </c>
      <c r="J33" s="14">
        <f t="shared" si="9"/>
        <v>0</v>
      </c>
      <c r="K33" s="16" t="str">
        <f t="shared" si="18"/>
        <v/>
      </c>
      <c r="L33" s="21"/>
      <c r="M33" s="21"/>
      <c r="N33" s="21"/>
      <c r="O33" s="21"/>
      <c r="P33" s="13">
        <f t="shared" si="3"/>
        <v>0</v>
      </c>
      <c r="Q33" s="19" t="str">
        <f t="shared" si="4"/>
        <v/>
      </c>
      <c r="R33" s="21">
        <f t="shared" si="10"/>
        <v>0</v>
      </c>
      <c r="S33" s="21">
        <f t="shared" si="11"/>
        <v>0</v>
      </c>
      <c r="T33" s="21">
        <f t="shared" si="19"/>
        <v>0</v>
      </c>
      <c r="U33" s="14">
        <f t="shared" si="20"/>
        <v>0</v>
      </c>
      <c r="V33" s="21">
        <f t="shared" si="6"/>
        <v>0</v>
      </c>
      <c r="W33" s="16" t="str">
        <f t="shared" si="7"/>
        <v/>
      </c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7"/>
      <c r="GF33" s="47"/>
      <c r="GG33" s="47"/>
      <c r="GH33" s="47"/>
      <c r="GI33" s="47"/>
      <c r="GJ33" s="47"/>
      <c r="GK33" s="47"/>
      <c r="GL33" s="47"/>
      <c r="GM33" s="47"/>
      <c r="GN33" s="47"/>
    </row>
    <row r="34" spans="1:196" ht="75" hidden="1" customHeight="1" x14ac:dyDescent="0.3">
      <c r="A34" s="190"/>
      <c r="B34" s="49"/>
      <c r="C34" s="119" t="s">
        <v>241</v>
      </c>
      <c r="D34" s="119" t="s">
        <v>56</v>
      </c>
      <c r="E34" s="195" t="s">
        <v>336</v>
      </c>
      <c r="F34" s="15"/>
      <c r="G34" s="15"/>
      <c r="H34" s="15"/>
      <c r="I34" s="29">
        <f t="shared" si="8"/>
        <v>0</v>
      </c>
      <c r="J34" s="14">
        <f t="shared" si="9"/>
        <v>0</v>
      </c>
      <c r="K34" s="16" t="str">
        <f t="shared" si="18"/>
        <v/>
      </c>
      <c r="L34" s="14"/>
      <c r="M34" s="14"/>
      <c r="N34" s="14"/>
      <c r="O34" s="14"/>
      <c r="P34" s="13">
        <f t="shared" si="3"/>
        <v>0</v>
      </c>
      <c r="Q34" s="19" t="str">
        <f t="shared" si="4"/>
        <v/>
      </c>
      <c r="R34" s="14">
        <f t="shared" si="10"/>
        <v>0</v>
      </c>
      <c r="S34" s="14">
        <f t="shared" si="11"/>
        <v>0</v>
      </c>
      <c r="T34" s="14">
        <f t="shared" si="19"/>
        <v>0</v>
      </c>
      <c r="U34" s="14">
        <f t="shared" si="20"/>
        <v>0</v>
      </c>
      <c r="V34" s="14">
        <f t="shared" si="6"/>
        <v>0</v>
      </c>
      <c r="W34" s="16" t="str">
        <f t="shared" si="7"/>
        <v/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ht="94.5" hidden="1" customHeight="1" x14ac:dyDescent="0.3">
      <c r="A35" s="204"/>
      <c r="B35" s="159"/>
      <c r="C35" s="119" t="s">
        <v>249</v>
      </c>
      <c r="D35" s="119" t="s">
        <v>56</v>
      </c>
      <c r="E35" s="195" t="s">
        <v>337</v>
      </c>
      <c r="F35" s="15"/>
      <c r="G35" s="15"/>
      <c r="H35" s="111"/>
      <c r="I35" s="29">
        <f t="shared" ref="I35:I37" si="36">H35/$H$6</f>
        <v>0</v>
      </c>
      <c r="J35" s="14">
        <f t="shared" si="9"/>
        <v>0</v>
      </c>
      <c r="K35" s="16" t="str">
        <f t="shared" si="18"/>
        <v/>
      </c>
      <c r="L35" s="14"/>
      <c r="M35" s="14"/>
      <c r="N35" s="14"/>
      <c r="O35" s="14"/>
      <c r="P35" s="13">
        <f t="shared" si="3"/>
        <v>0</v>
      </c>
      <c r="Q35" s="19" t="str">
        <f t="shared" si="4"/>
        <v/>
      </c>
      <c r="R35" s="14">
        <f t="shared" ref="R35:R37" si="37">SUM(F35,L35)</f>
        <v>0</v>
      </c>
      <c r="S35" s="14">
        <f t="shared" ref="S35:S37" si="38">SUM(F35,M35)</f>
        <v>0</v>
      </c>
      <c r="T35" s="14">
        <f t="shared" ref="T35:T37" si="39">SUM(G35,N35)</f>
        <v>0</v>
      </c>
      <c r="U35" s="14">
        <f t="shared" si="20"/>
        <v>0</v>
      </c>
      <c r="V35" s="14">
        <f t="shared" ref="V35:V37" si="40">U35-T35</f>
        <v>0</v>
      </c>
      <c r="W35" s="16" t="str">
        <f t="shared" si="7"/>
        <v/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</row>
    <row r="36" spans="1:196" ht="115.5" hidden="1" customHeight="1" x14ac:dyDescent="0.3">
      <c r="A36" s="204"/>
      <c r="B36" s="159"/>
      <c r="C36" s="119" t="s">
        <v>373</v>
      </c>
      <c r="D36" s="119" t="s">
        <v>56</v>
      </c>
      <c r="E36" s="195" t="s">
        <v>375</v>
      </c>
      <c r="F36" s="15"/>
      <c r="G36" s="15"/>
      <c r="H36" s="111"/>
      <c r="I36" s="29">
        <f t="shared" si="36"/>
        <v>0</v>
      </c>
      <c r="J36" s="14">
        <f t="shared" si="9"/>
        <v>0</v>
      </c>
      <c r="K36" s="16" t="str">
        <f t="shared" si="18"/>
        <v/>
      </c>
      <c r="L36" s="14"/>
      <c r="M36" s="14"/>
      <c r="N36" s="14"/>
      <c r="O36" s="14"/>
      <c r="P36" s="14">
        <f t="shared" si="3"/>
        <v>0</v>
      </c>
      <c r="Q36" s="19" t="str">
        <f t="shared" si="4"/>
        <v/>
      </c>
      <c r="R36" s="14">
        <f t="shared" si="37"/>
        <v>0</v>
      </c>
      <c r="S36" s="14">
        <f t="shared" si="38"/>
        <v>0</v>
      </c>
      <c r="T36" s="14">
        <f t="shared" si="39"/>
        <v>0</v>
      </c>
      <c r="U36" s="14">
        <f t="shared" si="20"/>
        <v>0</v>
      </c>
      <c r="V36" s="14">
        <f t="shared" si="40"/>
        <v>0</v>
      </c>
      <c r="W36" s="16" t="str">
        <f t="shared" si="7"/>
        <v/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</row>
    <row r="37" spans="1:196" ht="115.5" hidden="1" customHeight="1" x14ac:dyDescent="0.3">
      <c r="A37" s="204"/>
      <c r="B37" s="159"/>
      <c r="C37" s="119" t="s">
        <v>374</v>
      </c>
      <c r="D37" s="119" t="s">
        <v>56</v>
      </c>
      <c r="E37" s="195" t="s">
        <v>376</v>
      </c>
      <c r="F37" s="15"/>
      <c r="G37" s="15"/>
      <c r="H37" s="111"/>
      <c r="I37" s="29">
        <f t="shared" si="36"/>
        <v>0</v>
      </c>
      <c r="J37" s="14">
        <f t="shared" si="9"/>
        <v>0</v>
      </c>
      <c r="K37" s="16" t="str">
        <f t="shared" si="18"/>
        <v/>
      </c>
      <c r="L37" s="14"/>
      <c r="M37" s="14"/>
      <c r="N37" s="14"/>
      <c r="O37" s="14"/>
      <c r="P37" s="14">
        <f t="shared" si="3"/>
        <v>0</v>
      </c>
      <c r="Q37" s="16" t="str">
        <f t="shared" si="4"/>
        <v/>
      </c>
      <c r="R37" s="14">
        <f t="shared" si="37"/>
        <v>0</v>
      </c>
      <c r="S37" s="14">
        <f t="shared" si="38"/>
        <v>0</v>
      </c>
      <c r="T37" s="14">
        <f t="shared" si="39"/>
        <v>0</v>
      </c>
      <c r="U37" s="14">
        <f t="shared" si="20"/>
        <v>0</v>
      </c>
      <c r="V37" s="14">
        <f t="shared" si="40"/>
        <v>0</v>
      </c>
      <c r="W37" s="16" t="str">
        <f t="shared" si="7"/>
        <v/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</row>
    <row r="38" spans="1:196" s="63" customFormat="1" ht="32.25" customHeight="1" x14ac:dyDescent="0.3">
      <c r="A38" s="192">
        <v>2</v>
      </c>
      <c r="B38" s="38" t="s">
        <v>39</v>
      </c>
      <c r="C38" s="38" t="s">
        <v>107</v>
      </c>
      <c r="D38" s="38"/>
      <c r="E38" s="194" t="s">
        <v>40</v>
      </c>
      <c r="F38" s="13">
        <f>F39+F41+F42+F43+F44+F45+F48+F50</f>
        <v>17549.900000000001</v>
      </c>
      <c r="G38" s="13">
        <f>G39+G41+G42+G43+G44+G45+G48+G50</f>
        <v>7894.7000000000007</v>
      </c>
      <c r="H38" s="13">
        <f>H39+H41+H42+H43+H44+H45+H48+H50</f>
        <v>4305.5</v>
      </c>
      <c r="I38" s="19">
        <f t="shared" si="8"/>
        <v>1.761448597652902E-2</v>
      </c>
      <c r="J38" s="13">
        <f t="shared" si="9"/>
        <v>-3589.2000000000007</v>
      </c>
      <c r="K38" s="19">
        <f t="shared" si="18"/>
        <v>0.545365878374099</v>
      </c>
      <c r="L38" s="13">
        <f>SUM(L39:L50)</f>
        <v>9749</v>
      </c>
      <c r="M38" s="13">
        <f>SUM(M39:M50)</f>
        <v>9797.6</v>
      </c>
      <c r="N38" s="13">
        <f>SUM(N39:N50)</f>
        <v>9797.6</v>
      </c>
      <c r="O38" s="13">
        <f>SUM(O39:O50)</f>
        <v>815.1</v>
      </c>
      <c r="P38" s="13">
        <f t="shared" si="3"/>
        <v>-8982.5</v>
      </c>
      <c r="Q38" s="19">
        <f t="shared" si="4"/>
        <v>8.3193843390218014E-2</v>
      </c>
      <c r="R38" s="13">
        <f>R39+R41+R42+R43+R44+R45+R48+R50</f>
        <v>27298.9</v>
      </c>
      <c r="S38" s="13">
        <f>S39+S41+S42+S43+S44+S45+S48+S50</f>
        <v>27347.5</v>
      </c>
      <c r="T38" s="13">
        <f>T39+T41+T42+T43+T44+T45+T48+T50</f>
        <v>17692.300000000003</v>
      </c>
      <c r="U38" s="13">
        <f t="shared" si="20"/>
        <v>5120.6000000000004</v>
      </c>
      <c r="V38" s="13">
        <f t="shared" si="6"/>
        <v>-12571.700000000003</v>
      </c>
      <c r="W38" s="19">
        <f t="shared" si="7"/>
        <v>0.28942534322841007</v>
      </c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62"/>
      <c r="GF38" s="62"/>
      <c r="GG38" s="62"/>
      <c r="GH38" s="62"/>
      <c r="GI38" s="62"/>
      <c r="GJ38" s="62"/>
      <c r="GK38" s="62"/>
      <c r="GL38" s="62"/>
      <c r="GM38" s="62"/>
      <c r="GN38" s="62"/>
    </row>
    <row r="39" spans="1:196" ht="39" customHeight="1" x14ac:dyDescent="0.3">
      <c r="A39" s="190"/>
      <c r="B39" s="42" t="s">
        <v>41</v>
      </c>
      <c r="C39" s="119" t="s">
        <v>219</v>
      </c>
      <c r="D39" s="119" t="s">
        <v>226</v>
      </c>
      <c r="E39" s="205" t="s">
        <v>220</v>
      </c>
      <c r="F39" s="14">
        <v>9829.9</v>
      </c>
      <c r="G39" s="14">
        <v>5276.5</v>
      </c>
      <c r="H39" s="14">
        <v>2311.9</v>
      </c>
      <c r="I39" s="16">
        <f t="shared" si="8"/>
        <v>9.4583509764574244E-3</v>
      </c>
      <c r="J39" s="14">
        <f t="shared" si="9"/>
        <v>-2964.6</v>
      </c>
      <c r="K39" s="16">
        <f t="shared" si="18"/>
        <v>0.43815028901734104</v>
      </c>
      <c r="L39" s="14">
        <v>9467</v>
      </c>
      <c r="M39" s="14">
        <v>9467</v>
      </c>
      <c r="N39" s="14">
        <v>9467</v>
      </c>
      <c r="O39" s="14">
        <v>766.5</v>
      </c>
      <c r="P39" s="14">
        <f t="shared" si="3"/>
        <v>-8700.5</v>
      </c>
      <c r="Q39" s="16">
        <f t="shared" si="4"/>
        <v>8.096545896271258E-2</v>
      </c>
      <c r="R39" s="14">
        <f t="shared" si="10"/>
        <v>19296.900000000001</v>
      </c>
      <c r="S39" s="14">
        <f t="shared" si="11"/>
        <v>19296.900000000001</v>
      </c>
      <c r="T39" s="14">
        <f t="shared" si="19"/>
        <v>14743.5</v>
      </c>
      <c r="U39" s="14">
        <f t="shared" si="20"/>
        <v>3078.4</v>
      </c>
      <c r="V39" s="14">
        <f t="shared" si="6"/>
        <v>-11665.1</v>
      </c>
      <c r="W39" s="16">
        <f t="shared" si="7"/>
        <v>0.20879709702580798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s="56" customFormat="1" ht="84" hidden="1" customHeight="1" x14ac:dyDescent="0.3">
      <c r="A40" s="200"/>
      <c r="B40" s="44"/>
      <c r="C40" s="120"/>
      <c r="D40" s="120"/>
      <c r="E40" s="206" t="s">
        <v>287</v>
      </c>
      <c r="F40" s="21"/>
      <c r="G40" s="21"/>
      <c r="H40" s="21"/>
      <c r="I40" s="30">
        <f t="shared" si="8"/>
        <v>0</v>
      </c>
      <c r="J40" s="14">
        <f t="shared" si="9"/>
        <v>0</v>
      </c>
      <c r="K40" s="16" t="str">
        <f t="shared" si="18"/>
        <v/>
      </c>
      <c r="L40" s="21"/>
      <c r="M40" s="21"/>
      <c r="N40" s="21"/>
      <c r="O40" s="21"/>
      <c r="P40" s="14">
        <f t="shared" si="3"/>
        <v>0</v>
      </c>
      <c r="Q40" s="16" t="str">
        <f t="shared" si="4"/>
        <v/>
      </c>
      <c r="R40" s="14">
        <f t="shared" si="10"/>
        <v>0</v>
      </c>
      <c r="S40" s="14">
        <f t="shared" si="11"/>
        <v>0</v>
      </c>
      <c r="T40" s="14">
        <f t="shared" si="19"/>
        <v>0</v>
      </c>
      <c r="U40" s="14">
        <f t="shared" si="20"/>
        <v>0</v>
      </c>
      <c r="V40" s="14">
        <f t="shared" si="6"/>
        <v>0</v>
      </c>
      <c r="W40" s="16" t="str">
        <f t="shared" si="7"/>
        <v/>
      </c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4"/>
      <c r="EO40" s="54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5"/>
      <c r="GF40" s="55"/>
      <c r="GG40" s="55"/>
      <c r="GH40" s="55"/>
      <c r="GI40" s="55"/>
      <c r="GJ40" s="55"/>
      <c r="GK40" s="55"/>
      <c r="GL40" s="55"/>
      <c r="GM40" s="55"/>
      <c r="GN40" s="55"/>
    </row>
    <row r="41" spans="1:196" ht="54.75" customHeight="1" x14ac:dyDescent="0.3">
      <c r="A41" s="190"/>
      <c r="B41" s="42" t="s">
        <v>43</v>
      </c>
      <c r="C41" s="115" t="s">
        <v>172</v>
      </c>
      <c r="D41" s="115" t="s">
        <v>173</v>
      </c>
      <c r="E41" s="205" t="s">
        <v>171</v>
      </c>
      <c r="F41" s="14">
        <v>620</v>
      </c>
      <c r="G41" s="14">
        <v>230</v>
      </c>
      <c r="H41" s="14">
        <v>146.1</v>
      </c>
      <c r="I41" s="29">
        <f t="shared" si="8"/>
        <v>5.9771836050885835E-4</v>
      </c>
      <c r="J41" s="14">
        <f t="shared" si="9"/>
        <v>-83.9</v>
      </c>
      <c r="K41" s="16">
        <f t="shared" si="18"/>
        <v>0.63521739130434784</v>
      </c>
      <c r="L41" s="14">
        <v>282</v>
      </c>
      <c r="M41" s="14">
        <v>330.6</v>
      </c>
      <c r="N41" s="14">
        <v>330.6</v>
      </c>
      <c r="O41" s="14">
        <v>48.6</v>
      </c>
      <c r="P41" s="14">
        <f t="shared" si="3"/>
        <v>-282</v>
      </c>
      <c r="Q41" s="16">
        <f t="shared" si="4"/>
        <v>0.14700544464609799</v>
      </c>
      <c r="R41" s="14">
        <f t="shared" si="10"/>
        <v>902</v>
      </c>
      <c r="S41" s="14">
        <f t="shared" si="11"/>
        <v>950.6</v>
      </c>
      <c r="T41" s="14">
        <f t="shared" si="19"/>
        <v>560.6</v>
      </c>
      <c r="U41" s="14">
        <f t="shared" si="20"/>
        <v>194.7</v>
      </c>
      <c r="V41" s="14">
        <f t="shared" si="6"/>
        <v>-365.90000000000003</v>
      </c>
      <c r="W41" s="16">
        <f t="shared" si="7"/>
        <v>0.34730645736710664</v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</row>
    <row r="42" spans="1:196" ht="55.5" hidden="1" customHeight="1" x14ac:dyDescent="0.3">
      <c r="A42" s="190"/>
      <c r="B42" s="42"/>
      <c r="C42" s="115" t="s">
        <v>313</v>
      </c>
      <c r="D42" s="115" t="s">
        <v>315</v>
      </c>
      <c r="E42" s="203" t="s">
        <v>314</v>
      </c>
      <c r="F42" s="14"/>
      <c r="G42" s="14"/>
      <c r="H42" s="14"/>
      <c r="I42" s="29">
        <f t="shared" si="8"/>
        <v>0</v>
      </c>
      <c r="J42" s="14">
        <f t="shared" si="9"/>
        <v>0</v>
      </c>
      <c r="K42" s="16" t="str">
        <f t="shared" si="18"/>
        <v/>
      </c>
      <c r="L42" s="14"/>
      <c r="M42" s="14"/>
      <c r="N42" s="14"/>
      <c r="O42" s="14"/>
      <c r="P42" s="13">
        <f t="shared" si="3"/>
        <v>0</v>
      </c>
      <c r="Q42" s="19" t="str">
        <f t="shared" si="4"/>
        <v/>
      </c>
      <c r="R42" s="14">
        <f t="shared" si="10"/>
        <v>0</v>
      </c>
      <c r="S42" s="14">
        <f>SUM(F42,M42)</f>
        <v>0</v>
      </c>
      <c r="T42" s="14">
        <f t="shared" si="19"/>
        <v>0</v>
      </c>
      <c r="U42" s="14">
        <f t="shared" si="20"/>
        <v>0</v>
      </c>
      <c r="V42" s="14">
        <f t="shared" si="6"/>
        <v>0</v>
      </c>
      <c r="W42" s="16" t="str">
        <f t="shared" si="7"/>
        <v/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ht="36" hidden="1" customHeight="1" x14ac:dyDescent="0.3">
      <c r="A43" s="190"/>
      <c r="B43" s="42"/>
      <c r="C43" s="115" t="s">
        <v>317</v>
      </c>
      <c r="D43" s="115" t="s">
        <v>60</v>
      </c>
      <c r="E43" s="203" t="s">
        <v>318</v>
      </c>
      <c r="F43" s="14"/>
      <c r="G43" s="14"/>
      <c r="H43" s="14"/>
      <c r="I43" s="29">
        <f t="shared" si="8"/>
        <v>0</v>
      </c>
      <c r="J43" s="14">
        <f t="shared" si="9"/>
        <v>0</v>
      </c>
      <c r="K43" s="16" t="str">
        <f t="shared" si="18"/>
        <v/>
      </c>
      <c r="L43" s="14"/>
      <c r="M43" s="14"/>
      <c r="N43" s="14"/>
      <c r="O43" s="14"/>
      <c r="P43" s="13">
        <f t="shared" si="3"/>
        <v>0</v>
      </c>
      <c r="Q43" s="19" t="str">
        <f t="shared" si="4"/>
        <v/>
      </c>
      <c r="R43" s="14">
        <f t="shared" si="10"/>
        <v>0</v>
      </c>
      <c r="S43" s="14">
        <f>SUM(F43,M43)</f>
        <v>0</v>
      </c>
      <c r="T43" s="14">
        <f t="shared" si="19"/>
        <v>0</v>
      </c>
      <c r="U43" s="14">
        <f t="shared" si="20"/>
        <v>0</v>
      </c>
      <c r="V43" s="14">
        <f t="shared" si="6"/>
        <v>0</v>
      </c>
      <c r="W43" s="16" t="str">
        <f t="shared" si="7"/>
        <v/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ht="39.75" hidden="1" customHeight="1" x14ac:dyDescent="0.3">
      <c r="A44" s="190"/>
      <c r="B44" s="42" t="s">
        <v>43</v>
      </c>
      <c r="C44" s="115" t="s">
        <v>127</v>
      </c>
      <c r="D44" s="115" t="s">
        <v>60</v>
      </c>
      <c r="E44" s="205" t="s">
        <v>47</v>
      </c>
      <c r="F44" s="14"/>
      <c r="G44" s="14"/>
      <c r="H44" s="14"/>
      <c r="I44" s="29">
        <f t="shared" si="8"/>
        <v>0</v>
      </c>
      <c r="J44" s="14">
        <f t="shared" si="9"/>
        <v>0</v>
      </c>
      <c r="K44" s="16" t="str">
        <f t="shared" si="18"/>
        <v/>
      </c>
      <c r="L44" s="14"/>
      <c r="M44" s="14"/>
      <c r="N44" s="14"/>
      <c r="O44" s="14"/>
      <c r="P44" s="13">
        <f t="shared" si="3"/>
        <v>0</v>
      </c>
      <c r="Q44" s="19" t="str">
        <f t="shared" si="4"/>
        <v/>
      </c>
      <c r="R44" s="14">
        <f t="shared" si="10"/>
        <v>0</v>
      </c>
      <c r="S44" s="14">
        <f t="shared" si="11"/>
        <v>0</v>
      </c>
      <c r="T44" s="14">
        <f t="shared" si="19"/>
        <v>0</v>
      </c>
      <c r="U44" s="14">
        <f t="shared" si="20"/>
        <v>0</v>
      </c>
      <c r="V44" s="14">
        <f t="shared" si="6"/>
        <v>0</v>
      </c>
      <c r="W44" s="16" t="str">
        <f t="shared" si="7"/>
        <v/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</row>
    <row r="45" spans="1:196" ht="33" hidden="1" customHeight="1" x14ac:dyDescent="0.3">
      <c r="A45" s="190"/>
      <c r="B45" s="42" t="s">
        <v>44</v>
      </c>
      <c r="C45" s="115" t="s">
        <v>128</v>
      </c>
      <c r="D45" s="115" t="s">
        <v>60</v>
      </c>
      <c r="E45" s="205" t="s">
        <v>129</v>
      </c>
      <c r="F45" s="14"/>
      <c r="G45" s="14"/>
      <c r="H45" s="14"/>
      <c r="I45" s="16">
        <f t="shared" si="8"/>
        <v>0</v>
      </c>
      <c r="J45" s="14">
        <f t="shared" si="9"/>
        <v>0</v>
      </c>
      <c r="K45" s="16" t="str">
        <f t="shared" si="18"/>
        <v/>
      </c>
      <c r="L45" s="14"/>
      <c r="M45" s="14"/>
      <c r="N45" s="14"/>
      <c r="O45" s="14"/>
      <c r="P45" s="13">
        <f t="shared" si="3"/>
        <v>0</v>
      </c>
      <c r="Q45" s="19" t="str">
        <f t="shared" si="4"/>
        <v/>
      </c>
      <c r="R45" s="14">
        <f t="shared" si="10"/>
        <v>0</v>
      </c>
      <c r="S45" s="14">
        <f t="shared" si="11"/>
        <v>0</v>
      </c>
      <c r="T45" s="14">
        <f t="shared" si="19"/>
        <v>0</v>
      </c>
      <c r="U45" s="14">
        <f t="shared" si="20"/>
        <v>0</v>
      </c>
      <c r="V45" s="14">
        <f t="shared" si="6"/>
        <v>0</v>
      </c>
      <c r="W45" s="16" t="str">
        <f t="shared" si="7"/>
        <v/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</row>
    <row r="46" spans="1:196" s="48" customFormat="1" ht="79.900000000000006" hidden="1" customHeight="1" x14ac:dyDescent="0.3">
      <c r="A46" s="200"/>
      <c r="B46" s="44"/>
      <c r="C46" s="116"/>
      <c r="D46" s="116"/>
      <c r="E46" s="202" t="s">
        <v>250</v>
      </c>
      <c r="F46" s="21"/>
      <c r="G46" s="21"/>
      <c r="H46" s="21"/>
      <c r="I46" s="30">
        <f t="shared" si="8"/>
        <v>0</v>
      </c>
      <c r="J46" s="14">
        <f t="shared" si="9"/>
        <v>0</v>
      </c>
      <c r="K46" s="16" t="str">
        <f t="shared" si="18"/>
        <v/>
      </c>
      <c r="L46" s="21"/>
      <c r="M46" s="21"/>
      <c r="N46" s="21"/>
      <c r="O46" s="21"/>
      <c r="P46" s="13">
        <f t="shared" si="3"/>
        <v>0</v>
      </c>
      <c r="Q46" s="19" t="str">
        <f t="shared" si="4"/>
        <v/>
      </c>
      <c r="R46" s="21">
        <f t="shared" si="10"/>
        <v>0</v>
      </c>
      <c r="S46" s="21">
        <f t="shared" si="11"/>
        <v>0</v>
      </c>
      <c r="T46" s="14">
        <f t="shared" si="19"/>
        <v>0</v>
      </c>
      <c r="U46" s="14">
        <f t="shared" si="20"/>
        <v>0</v>
      </c>
      <c r="V46" s="14">
        <f t="shared" si="6"/>
        <v>0</v>
      </c>
      <c r="W46" s="16" t="str">
        <f t="shared" si="7"/>
        <v/>
      </c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7"/>
      <c r="GF46" s="47"/>
      <c r="GG46" s="47"/>
      <c r="GH46" s="47"/>
      <c r="GI46" s="47"/>
      <c r="GJ46" s="47"/>
      <c r="GK46" s="47"/>
      <c r="GL46" s="47"/>
      <c r="GM46" s="47"/>
      <c r="GN46" s="47"/>
    </row>
    <row r="47" spans="1:196" s="48" customFormat="1" ht="9" hidden="1" customHeight="1" x14ac:dyDescent="0.3">
      <c r="A47" s="200"/>
      <c r="B47" s="44"/>
      <c r="C47" s="116"/>
      <c r="D47" s="116"/>
      <c r="E47" s="202" t="s">
        <v>210</v>
      </c>
      <c r="F47" s="21"/>
      <c r="G47" s="21"/>
      <c r="H47" s="21"/>
      <c r="I47" s="30">
        <f t="shared" si="8"/>
        <v>0</v>
      </c>
      <c r="J47" s="14">
        <f t="shared" si="9"/>
        <v>0</v>
      </c>
      <c r="K47" s="16" t="str">
        <f t="shared" si="18"/>
        <v/>
      </c>
      <c r="L47" s="21"/>
      <c r="M47" s="21"/>
      <c r="N47" s="21"/>
      <c r="O47" s="21"/>
      <c r="P47" s="13">
        <f t="shared" si="3"/>
        <v>0</v>
      </c>
      <c r="Q47" s="19" t="str">
        <f t="shared" si="4"/>
        <v/>
      </c>
      <c r="R47" s="21">
        <f t="shared" si="10"/>
        <v>0</v>
      </c>
      <c r="S47" s="21">
        <f t="shared" si="11"/>
        <v>0</v>
      </c>
      <c r="T47" s="14">
        <f t="shared" si="19"/>
        <v>0</v>
      </c>
      <c r="U47" s="14">
        <f t="shared" si="20"/>
        <v>0</v>
      </c>
      <c r="V47" s="14">
        <f t="shared" si="6"/>
        <v>0</v>
      </c>
      <c r="W47" s="16" t="str">
        <f t="shared" si="7"/>
        <v/>
      </c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7"/>
      <c r="GF47" s="47"/>
      <c r="GG47" s="47"/>
      <c r="GH47" s="47"/>
      <c r="GI47" s="47"/>
      <c r="GJ47" s="47"/>
      <c r="GK47" s="47"/>
      <c r="GL47" s="47"/>
      <c r="GM47" s="47"/>
      <c r="GN47" s="47"/>
    </row>
    <row r="48" spans="1:196" ht="31.5" customHeight="1" x14ac:dyDescent="0.3">
      <c r="A48" s="190"/>
      <c r="B48" s="42" t="s">
        <v>45</v>
      </c>
      <c r="C48" s="115" t="s">
        <v>130</v>
      </c>
      <c r="D48" s="115" t="s">
        <v>60</v>
      </c>
      <c r="E48" s="205" t="s">
        <v>46</v>
      </c>
      <c r="F48" s="14">
        <v>3100</v>
      </c>
      <c r="G48" s="14">
        <v>1175.3</v>
      </c>
      <c r="H48" s="14">
        <v>681.3</v>
      </c>
      <c r="I48" s="16">
        <f t="shared" si="8"/>
        <v>2.7873067694365859E-3</v>
      </c>
      <c r="J48" s="14">
        <f t="shared" si="9"/>
        <v>-494</v>
      </c>
      <c r="K48" s="16">
        <f t="shared" si="18"/>
        <v>0.57968178337445753</v>
      </c>
      <c r="L48" s="14"/>
      <c r="M48" s="14"/>
      <c r="N48" s="14"/>
      <c r="O48" s="14"/>
      <c r="P48" s="13">
        <f t="shared" si="3"/>
        <v>0</v>
      </c>
      <c r="Q48" s="19" t="str">
        <f t="shared" si="4"/>
        <v/>
      </c>
      <c r="R48" s="14">
        <f t="shared" si="10"/>
        <v>3100</v>
      </c>
      <c r="S48" s="14">
        <f t="shared" si="11"/>
        <v>3100</v>
      </c>
      <c r="T48" s="14">
        <f t="shared" si="19"/>
        <v>1175.3</v>
      </c>
      <c r="U48" s="14">
        <f t="shared" si="20"/>
        <v>681.3</v>
      </c>
      <c r="V48" s="14">
        <f t="shared" si="6"/>
        <v>-494</v>
      </c>
      <c r="W48" s="16">
        <f t="shared" si="7"/>
        <v>0.57968178337445753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ht="21" hidden="1" customHeight="1" x14ac:dyDescent="0.3">
      <c r="A49" s="190"/>
      <c r="B49" s="42"/>
      <c r="C49" s="115" t="s">
        <v>146</v>
      </c>
      <c r="D49" s="115" t="s">
        <v>60</v>
      </c>
      <c r="E49" s="205" t="s">
        <v>145</v>
      </c>
      <c r="F49" s="14"/>
      <c r="G49" s="14"/>
      <c r="H49" s="14"/>
      <c r="I49" s="29">
        <f t="shared" si="8"/>
        <v>0</v>
      </c>
      <c r="J49" s="14">
        <f t="shared" si="9"/>
        <v>0</v>
      </c>
      <c r="K49" s="16" t="str">
        <f t="shared" si="18"/>
        <v/>
      </c>
      <c r="L49" s="14"/>
      <c r="M49" s="14"/>
      <c r="N49" s="14"/>
      <c r="O49" s="14"/>
      <c r="P49" s="13">
        <f t="shared" si="3"/>
        <v>0</v>
      </c>
      <c r="Q49" s="19" t="str">
        <f t="shared" si="4"/>
        <v/>
      </c>
      <c r="R49" s="14">
        <f t="shared" si="10"/>
        <v>0</v>
      </c>
      <c r="S49" s="14">
        <f t="shared" si="11"/>
        <v>0</v>
      </c>
      <c r="T49" s="14">
        <f t="shared" si="19"/>
        <v>0</v>
      </c>
      <c r="U49" s="14">
        <f t="shared" si="20"/>
        <v>0</v>
      </c>
      <c r="V49" s="14">
        <f t="shared" si="6"/>
        <v>0</v>
      </c>
      <c r="W49" s="16" t="str">
        <f t="shared" si="7"/>
        <v/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</row>
    <row r="50" spans="1:196" ht="29.25" customHeight="1" x14ac:dyDescent="0.3">
      <c r="A50" s="190"/>
      <c r="B50" s="42" t="s">
        <v>42</v>
      </c>
      <c r="C50" s="119" t="s">
        <v>131</v>
      </c>
      <c r="D50" s="119" t="s">
        <v>60</v>
      </c>
      <c r="E50" s="203" t="s">
        <v>132</v>
      </c>
      <c r="F50" s="14">
        <v>4000</v>
      </c>
      <c r="G50" s="14">
        <v>1212.9000000000001</v>
      </c>
      <c r="H50" s="14">
        <v>1166.2</v>
      </c>
      <c r="I50" s="16">
        <f t="shared" si="8"/>
        <v>4.7711098701261508E-3</v>
      </c>
      <c r="J50" s="14">
        <f t="shared" si="9"/>
        <v>-46.700000000000045</v>
      </c>
      <c r="K50" s="16">
        <f t="shared" si="18"/>
        <v>0.96149723802456921</v>
      </c>
      <c r="L50" s="14"/>
      <c r="M50" s="14"/>
      <c r="N50" s="14"/>
      <c r="O50" s="14"/>
      <c r="P50" s="13">
        <f t="shared" si="3"/>
        <v>0</v>
      </c>
      <c r="Q50" s="19" t="str">
        <f t="shared" si="4"/>
        <v/>
      </c>
      <c r="R50" s="14">
        <f t="shared" si="10"/>
        <v>4000</v>
      </c>
      <c r="S50" s="14">
        <f t="shared" si="11"/>
        <v>4000</v>
      </c>
      <c r="T50" s="14">
        <f t="shared" si="19"/>
        <v>1212.9000000000001</v>
      </c>
      <c r="U50" s="14">
        <f t="shared" si="20"/>
        <v>1166.2</v>
      </c>
      <c r="V50" s="14">
        <f t="shared" si="6"/>
        <v>-46.700000000000045</v>
      </c>
      <c r="W50" s="16">
        <f t="shared" si="7"/>
        <v>0.96149723802456921</v>
      </c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</row>
    <row r="51" spans="1:196" s="1" customFormat="1" ht="30" customHeight="1" x14ac:dyDescent="0.3">
      <c r="A51" s="192">
        <v>3</v>
      </c>
      <c r="B51" s="38" t="s">
        <v>6</v>
      </c>
      <c r="C51" s="38" t="s">
        <v>106</v>
      </c>
      <c r="D51" s="38"/>
      <c r="E51" s="207" t="s">
        <v>91</v>
      </c>
      <c r="F51" s="13">
        <f>SUM(F52:F61,F63:F70)</f>
        <v>50135.400000000009</v>
      </c>
      <c r="G51" s="13">
        <f>SUM(G52:G61,G63:G70)</f>
        <v>20655.5</v>
      </c>
      <c r="H51" s="13">
        <f>SUM(H52:H61,H63:H70)</f>
        <v>15868.599999999999</v>
      </c>
      <c r="I51" s="19">
        <f t="shared" ref="I51:I60" si="41">H51/$H$6</f>
        <v>6.4920969031970352E-2</v>
      </c>
      <c r="J51" s="13">
        <f t="shared" si="9"/>
        <v>-4786.9000000000015</v>
      </c>
      <c r="K51" s="19">
        <f t="shared" si="18"/>
        <v>0.76825058701072346</v>
      </c>
      <c r="L51" s="13">
        <f>SUM(L52:L61,L63:L70)</f>
        <v>84.899999999999991</v>
      </c>
      <c r="M51" s="13">
        <f>SUM(M52:M61,M63:M70)</f>
        <v>406.20000000000005</v>
      </c>
      <c r="N51" s="13">
        <f>SUM(N52:N61,N63:N70)</f>
        <v>316.90000000000003</v>
      </c>
      <c r="O51" s="13">
        <f>SUM(O52:O61,O63:O70)</f>
        <v>316.90000000000003</v>
      </c>
      <c r="P51" s="13">
        <f t="shared" si="3"/>
        <v>0</v>
      </c>
      <c r="Q51" s="19">
        <f t="shared" si="4"/>
        <v>1</v>
      </c>
      <c r="R51" s="13">
        <f>SUM(R52:R61,R63:R70)</f>
        <v>50220.3</v>
      </c>
      <c r="S51" s="13">
        <f>SUM(S52:S61,S63:S70)</f>
        <v>50541.600000000006</v>
      </c>
      <c r="T51" s="13">
        <f>SUM(T52:T61,T63:T70)</f>
        <v>20972.400000000001</v>
      </c>
      <c r="U51" s="13">
        <f t="shared" si="20"/>
        <v>16185.499999999998</v>
      </c>
      <c r="V51" s="13">
        <f t="shared" ref="V51:V60" si="42">U51-T51</f>
        <v>-4786.9000000000033</v>
      </c>
      <c r="W51" s="19">
        <f t="shared" si="7"/>
        <v>0.77175239839026522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</row>
    <row r="52" spans="1:196" s="1" customFormat="1" ht="40.5" customHeight="1" x14ac:dyDescent="0.3">
      <c r="A52" s="190"/>
      <c r="B52" s="42" t="s">
        <v>112</v>
      </c>
      <c r="C52" s="115" t="s">
        <v>113</v>
      </c>
      <c r="D52" s="119" t="s">
        <v>89</v>
      </c>
      <c r="E52" s="203" t="s">
        <v>118</v>
      </c>
      <c r="F52" s="22">
        <v>150</v>
      </c>
      <c r="G52" s="22">
        <v>80</v>
      </c>
      <c r="H52" s="22">
        <v>34.1</v>
      </c>
      <c r="I52" s="29">
        <f t="shared" si="41"/>
        <v>1.3950852904416201E-4</v>
      </c>
      <c r="J52" s="14">
        <f t="shared" si="9"/>
        <v>-45.9</v>
      </c>
      <c r="K52" s="16">
        <f t="shared" si="18"/>
        <v>0.42625000000000002</v>
      </c>
      <c r="L52" s="14"/>
      <c r="M52" s="14"/>
      <c r="N52" s="14"/>
      <c r="O52" s="22"/>
      <c r="P52" s="13">
        <f t="shared" si="3"/>
        <v>0</v>
      </c>
      <c r="Q52" s="19" t="str">
        <f t="shared" si="4"/>
        <v/>
      </c>
      <c r="R52" s="14">
        <f t="shared" ref="R52:R60" si="43">SUM(F52,L52)</f>
        <v>150</v>
      </c>
      <c r="S52" s="14">
        <f t="shared" ref="S52:T52" si="44">SUM(F52,M52)</f>
        <v>150</v>
      </c>
      <c r="T52" s="14">
        <f t="shared" si="44"/>
        <v>80</v>
      </c>
      <c r="U52" s="14">
        <f t="shared" si="20"/>
        <v>34.1</v>
      </c>
      <c r="V52" s="14">
        <f t="shared" si="42"/>
        <v>-45.9</v>
      </c>
      <c r="W52" s="16">
        <f t="shared" si="7"/>
        <v>0.42625000000000002</v>
      </c>
      <c r="X52" s="7"/>
      <c r="Y52" s="7"/>
      <c r="Z52" s="64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</row>
    <row r="53" spans="1:196" s="1" customFormat="1" ht="42" customHeight="1" x14ac:dyDescent="0.3">
      <c r="A53" s="190"/>
      <c r="B53" s="42" t="s">
        <v>116</v>
      </c>
      <c r="C53" s="115" t="s">
        <v>119</v>
      </c>
      <c r="D53" s="119" t="s">
        <v>90</v>
      </c>
      <c r="E53" s="203" t="s">
        <v>115</v>
      </c>
      <c r="F53" s="22">
        <v>28</v>
      </c>
      <c r="G53" s="22">
        <v>10.5</v>
      </c>
      <c r="H53" s="22">
        <v>9.1999999999999993</v>
      </c>
      <c r="I53" s="28">
        <f t="shared" si="41"/>
        <v>3.7638664727457195E-5</v>
      </c>
      <c r="J53" s="14">
        <f t="shared" si="9"/>
        <v>-1.3000000000000007</v>
      </c>
      <c r="K53" s="16">
        <f t="shared" si="18"/>
        <v>0.87619047619047608</v>
      </c>
      <c r="L53" s="14"/>
      <c r="M53" s="14"/>
      <c r="N53" s="14"/>
      <c r="O53" s="22"/>
      <c r="P53" s="13">
        <f t="shared" si="3"/>
        <v>0</v>
      </c>
      <c r="Q53" s="19" t="str">
        <f t="shared" si="4"/>
        <v/>
      </c>
      <c r="R53" s="14">
        <f t="shared" si="43"/>
        <v>28</v>
      </c>
      <c r="S53" s="14">
        <f t="shared" ref="S53:T60" si="45">SUM(F53,M53)</f>
        <v>28</v>
      </c>
      <c r="T53" s="14">
        <f t="shared" si="45"/>
        <v>10.5</v>
      </c>
      <c r="U53" s="14">
        <f t="shared" si="20"/>
        <v>9.1999999999999993</v>
      </c>
      <c r="V53" s="14">
        <f t="shared" si="42"/>
        <v>-1.3000000000000007</v>
      </c>
      <c r="W53" s="16">
        <f t="shared" si="7"/>
        <v>0.87619047619047608</v>
      </c>
      <c r="X53" s="7"/>
      <c r="Y53" s="7"/>
      <c r="Z53" s="64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</row>
    <row r="54" spans="1:196" s="1" customFormat="1" ht="42.75" customHeight="1" x14ac:dyDescent="0.3">
      <c r="A54" s="190"/>
      <c r="B54" s="42" t="s">
        <v>18</v>
      </c>
      <c r="C54" s="115" t="s">
        <v>114</v>
      </c>
      <c r="D54" s="119" t="s">
        <v>90</v>
      </c>
      <c r="E54" s="203" t="s">
        <v>93</v>
      </c>
      <c r="F54" s="22">
        <v>2062.6</v>
      </c>
      <c r="G54" s="22">
        <v>1450.6</v>
      </c>
      <c r="H54" s="22">
        <v>1037.4000000000001</v>
      </c>
      <c r="I54" s="16">
        <f t="shared" si="41"/>
        <v>4.2441685639417505E-3</v>
      </c>
      <c r="J54" s="14">
        <f t="shared" si="9"/>
        <v>-413.19999999999982</v>
      </c>
      <c r="K54" s="16">
        <f t="shared" si="18"/>
        <v>0.71515235075141337</v>
      </c>
      <c r="L54" s="14"/>
      <c r="M54" s="14"/>
      <c r="N54" s="14"/>
      <c r="O54" s="22"/>
      <c r="P54" s="13">
        <f t="shared" si="3"/>
        <v>0</v>
      </c>
      <c r="Q54" s="19" t="str">
        <f t="shared" si="4"/>
        <v/>
      </c>
      <c r="R54" s="14">
        <f t="shared" si="43"/>
        <v>2062.6</v>
      </c>
      <c r="S54" s="14">
        <f t="shared" si="45"/>
        <v>2062.6</v>
      </c>
      <c r="T54" s="14">
        <f t="shared" si="45"/>
        <v>1450.6</v>
      </c>
      <c r="U54" s="14">
        <f t="shared" si="20"/>
        <v>1037.4000000000001</v>
      </c>
      <c r="V54" s="14">
        <f t="shared" si="42"/>
        <v>-413.19999999999982</v>
      </c>
      <c r="W54" s="16">
        <f t="shared" si="7"/>
        <v>0.71515235075141337</v>
      </c>
      <c r="X54" s="7"/>
      <c r="Y54" s="7"/>
      <c r="Z54" s="64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</row>
    <row r="55" spans="1:196" s="1" customFormat="1" ht="40.5" customHeight="1" x14ac:dyDescent="0.3">
      <c r="A55" s="190"/>
      <c r="B55" s="42" t="s">
        <v>94</v>
      </c>
      <c r="C55" s="119" t="s">
        <v>281</v>
      </c>
      <c r="D55" s="119" t="s">
        <v>90</v>
      </c>
      <c r="E55" s="203" t="s">
        <v>282</v>
      </c>
      <c r="F55" s="22">
        <v>13.8</v>
      </c>
      <c r="G55" s="22">
        <v>5.4</v>
      </c>
      <c r="H55" s="65">
        <v>0.2</v>
      </c>
      <c r="I55" s="31">
        <f t="shared" si="41"/>
        <v>8.1823184190124353E-7</v>
      </c>
      <c r="J55" s="14">
        <f t="shared" si="9"/>
        <v>-5.2</v>
      </c>
      <c r="K55" s="16">
        <f t="shared" si="18"/>
        <v>3.7037037037037035E-2</v>
      </c>
      <c r="L55" s="14"/>
      <c r="M55" s="14"/>
      <c r="N55" s="14"/>
      <c r="O55" s="22"/>
      <c r="P55" s="13">
        <f t="shared" si="3"/>
        <v>0</v>
      </c>
      <c r="Q55" s="19" t="str">
        <f t="shared" si="4"/>
        <v/>
      </c>
      <c r="R55" s="14">
        <f t="shared" si="43"/>
        <v>13.8</v>
      </c>
      <c r="S55" s="14">
        <f t="shared" si="45"/>
        <v>13.8</v>
      </c>
      <c r="T55" s="14">
        <f t="shared" si="45"/>
        <v>5.4</v>
      </c>
      <c r="U55" s="14">
        <f t="shared" si="20"/>
        <v>0.2</v>
      </c>
      <c r="V55" s="14">
        <f t="shared" si="42"/>
        <v>-5.2</v>
      </c>
      <c r="W55" s="16">
        <f t="shared" si="7"/>
        <v>3.7037037037037035E-2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80.25" hidden="1" customHeight="1" x14ac:dyDescent="0.3">
      <c r="A56" s="190"/>
      <c r="B56" s="42" t="s">
        <v>12</v>
      </c>
      <c r="C56" s="119" t="s">
        <v>96</v>
      </c>
      <c r="D56" s="119" t="s">
        <v>97</v>
      </c>
      <c r="E56" s="205" t="s">
        <v>98</v>
      </c>
      <c r="F56" s="22"/>
      <c r="G56" s="22"/>
      <c r="H56" s="22"/>
      <c r="I56" s="16">
        <f t="shared" si="41"/>
        <v>0</v>
      </c>
      <c r="J56" s="14">
        <f t="shared" si="9"/>
        <v>0</v>
      </c>
      <c r="K56" s="16" t="str">
        <f t="shared" si="18"/>
        <v/>
      </c>
      <c r="L56" s="14"/>
      <c r="M56" s="14"/>
      <c r="N56" s="14"/>
      <c r="O56" s="22"/>
      <c r="P56" s="14">
        <f t="shared" si="3"/>
        <v>0</v>
      </c>
      <c r="Q56" s="16" t="str">
        <f t="shared" si="4"/>
        <v/>
      </c>
      <c r="R56" s="14">
        <f t="shared" si="43"/>
        <v>0</v>
      </c>
      <c r="S56" s="14">
        <f t="shared" si="45"/>
        <v>0</v>
      </c>
      <c r="T56" s="14">
        <f t="shared" si="45"/>
        <v>0</v>
      </c>
      <c r="U56" s="14">
        <f t="shared" si="20"/>
        <v>0</v>
      </c>
      <c r="V56" s="14">
        <f t="shared" si="42"/>
        <v>0</v>
      </c>
      <c r="W56" s="16" t="str">
        <f t="shared" si="7"/>
        <v/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39" customHeight="1" x14ac:dyDescent="0.3">
      <c r="A57" s="190"/>
      <c r="B57" s="42" t="s">
        <v>37</v>
      </c>
      <c r="C57" s="115" t="s">
        <v>99</v>
      </c>
      <c r="D57" s="119" t="s">
        <v>95</v>
      </c>
      <c r="E57" s="203" t="s">
        <v>120</v>
      </c>
      <c r="F57" s="22">
        <v>18588</v>
      </c>
      <c r="G57" s="22">
        <v>5768</v>
      </c>
      <c r="H57" s="22">
        <v>4878.8999999999996</v>
      </c>
      <c r="I57" s="16">
        <f t="shared" si="41"/>
        <v>1.9960356667259885E-2</v>
      </c>
      <c r="J57" s="14">
        <f t="shared" si="9"/>
        <v>-889.10000000000036</v>
      </c>
      <c r="K57" s="16">
        <f t="shared" si="18"/>
        <v>0.84585644937586679</v>
      </c>
      <c r="L57" s="14">
        <v>15.3</v>
      </c>
      <c r="M57" s="14">
        <v>36.6</v>
      </c>
      <c r="N57" s="14">
        <v>22.8</v>
      </c>
      <c r="O57" s="22">
        <v>22.8</v>
      </c>
      <c r="P57" s="14">
        <f t="shared" si="3"/>
        <v>0</v>
      </c>
      <c r="Q57" s="16">
        <f t="shared" si="4"/>
        <v>1</v>
      </c>
      <c r="R57" s="14">
        <f t="shared" si="43"/>
        <v>18603.3</v>
      </c>
      <c r="S57" s="14">
        <f t="shared" si="45"/>
        <v>18624.599999999999</v>
      </c>
      <c r="T57" s="14">
        <f t="shared" si="45"/>
        <v>5790.8</v>
      </c>
      <c r="U57" s="14">
        <f t="shared" si="20"/>
        <v>4901.7</v>
      </c>
      <c r="V57" s="14">
        <f t="shared" si="42"/>
        <v>-889.10000000000036</v>
      </c>
      <c r="W57" s="16">
        <f t="shared" si="7"/>
        <v>0.84646335566761066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66" customFormat="1" ht="34.15" hidden="1" customHeight="1" x14ac:dyDescent="0.3">
      <c r="A58" s="200"/>
      <c r="B58" s="44"/>
      <c r="C58" s="116"/>
      <c r="D58" s="120"/>
      <c r="E58" s="208" t="s">
        <v>194</v>
      </c>
      <c r="F58" s="23"/>
      <c r="G58" s="23"/>
      <c r="H58" s="23"/>
      <c r="I58" s="30">
        <f t="shared" si="41"/>
        <v>0</v>
      </c>
      <c r="J58" s="14">
        <f t="shared" si="9"/>
        <v>0</v>
      </c>
      <c r="K58" s="16" t="str">
        <f t="shared" si="18"/>
        <v/>
      </c>
      <c r="L58" s="21"/>
      <c r="M58" s="21"/>
      <c r="N58" s="21"/>
      <c r="O58" s="23"/>
      <c r="P58" s="13">
        <f t="shared" si="3"/>
        <v>0</v>
      </c>
      <c r="Q58" s="19" t="str">
        <f t="shared" si="4"/>
        <v/>
      </c>
      <c r="R58" s="21">
        <f t="shared" si="43"/>
        <v>0</v>
      </c>
      <c r="S58" s="21">
        <f t="shared" si="45"/>
        <v>0</v>
      </c>
      <c r="T58" s="21">
        <f t="shared" si="45"/>
        <v>0</v>
      </c>
      <c r="U58" s="14">
        <f t="shared" si="20"/>
        <v>0</v>
      </c>
      <c r="V58" s="21">
        <f t="shared" si="42"/>
        <v>0</v>
      </c>
      <c r="W58" s="16" t="str">
        <f t="shared" si="7"/>
        <v/>
      </c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</row>
    <row r="59" spans="1:196" s="1" customFormat="1" ht="40.5" customHeight="1" x14ac:dyDescent="0.3">
      <c r="A59" s="190"/>
      <c r="B59" s="60" t="s">
        <v>8</v>
      </c>
      <c r="C59" s="119" t="s">
        <v>100</v>
      </c>
      <c r="D59" s="119" t="s">
        <v>92</v>
      </c>
      <c r="E59" s="195" t="s">
        <v>101</v>
      </c>
      <c r="F59" s="22">
        <v>98.4</v>
      </c>
      <c r="G59" s="22">
        <v>43.2</v>
      </c>
      <c r="H59" s="65"/>
      <c r="I59" s="29">
        <f t="shared" si="41"/>
        <v>0</v>
      </c>
      <c r="J59" s="14">
        <f t="shared" si="9"/>
        <v>-43.2</v>
      </c>
      <c r="K59" s="16">
        <f t="shared" si="18"/>
        <v>0</v>
      </c>
      <c r="L59" s="14"/>
      <c r="M59" s="14"/>
      <c r="N59" s="14"/>
      <c r="O59" s="22"/>
      <c r="P59" s="13">
        <f t="shared" si="3"/>
        <v>0</v>
      </c>
      <c r="Q59" s="19" t="str">
        <f t="shared" si="4"/>
        <v/>
      </c>
      <c r="R59" s="14">
        <f t="shared" si="43"/>
        <v>98.4</v>
      </c>
      <c r="S59" s="14">
        <f t="shared" si="45"/>
        <v>98.4</v>
      </c>
      <c r="T59" s="14">
        <f t="shared" si="45"/>
        <v>43.2</v>
      </c>
      <c r="U59" s="14">
        <f t="shared" si="20"/>
        <v>0</v>
      </c>
      <c r="V59" s="14">
        <f t="shared" si="42"/>
        <v>-43.2</v>
      </c>
      <c r="W59" s="16">
        <f t="shared" si="7"/>
        <v>0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39.75" customHeight="1" x14ac:dyDescent="0.3">
      <c r="A60" s="190"/>
      <c r="B60" s="60" t="s">
        <v>9</v>
      </c>
      <c r="C60" s="119" t="s">
        <v>121</v>
      </c>
      <c r="D60" s="119" t="s">
        <v>92</v>
      </c>
      <c r="E60" s="205" t="s">
        <v>297</v>
      </c>
      <c r="F60" s="22">
        <v>18293.099999999999</v>
      </c>
      <c r="G60" s="22">
        <v>5763.5</v>
      </c>
      <c r="H60" s="22">
        <v>4465</v>
      </c>
      <c r="I60" s="16">
        <f t="shared" si="41"/>
        <v>1.826702587044526E-2</v>
      </c>
      <c r="J60" s="14">
        <f t="shared" si="9"/>
        <v>-1298.5</v>
      </c>
      <c r="K60" s="16">
        <f t="shared" si="18"/>
        <v>0.77470287151904227</v>
      </c>
      <c r="L60" s="14">
        <v>69.599999999999994</v>
      </c>
      <c r="M60" s="14">
        <v>369.6</v>
      </c>
      <c r="N60" s="14">
        <v>294.10000000000002</v>
      </c>
      <c r="O60" s="22">
        <v>294.10000000000002</v>
      </c>
      <c r="P60" s="14">
        <f t="shared" si="3"/>
        <v>0</v>
      </c>
      <c r="Q60" s="16">
        <f t="shared" si="4"/>
        <v>1</v>
      </c>
      <c r="R60" s="14">
        <f t="shared" si="43"/>
        <v>18362.699999999997</v>
      </c>
      <c r="S60" s="14">
        <f t="shared" si="45"/>
        <v>18662.699999999997</v>
      </c>
      <c r="T60" s="14">
        <f t="shared" si="45"/>
        <v>6057.6</v>
      </c>
      <c r="U60" s="14">
        <f t="shared" si="20"/>
        <v>4759.1000000000004</v>
      </c>
      <c r="V60" s="14">
        <f t="shared" si="42"/>
        <v>-1298.5</v>
      </c>
      <c r="W60" s="16">
        <f t="shared" si="7"/>
        <v>0.78564117802430011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57.75" hidden="1" customHeight="1" x14ac:dyDescent="0.3">
      <c r="A61" s="190"/>
      <c r="B61" s="60" t="s">
        <v>9</v>
      </c>
      <c r="C61" s="119" t="s">
        <v>263</v>
      </c>
      <c r="D61" s="119" t="s">
        <v>92</v>
      </c>
      <c r="E61" s="205" t="s">
        <v>267</v>
      </c>
      <c r="F61" s="22"/>
      <c r="G61" s="22"/>
      <c r="H61" s="22"/>
      <c r="I61" s="28">
        <f t="shared" ref="I61:I62" si="46">H61/$H$6</f>
        <v>0</v>
      </c>
      <c r="J61" s="14">
        <f t="shared" si="9"/>
        <v>0</v>
      </c>
      <c r="K61" s="16" t="str">
        <f t="shared" si="18"/>
        <v/>
      </c>
      <c r="L61" s="14"/>
      <c r="M61" s="14"/>
      <c r="N61" s="14"/>
      <c r="O61" s="22"/>
      <c r="P61" s="14">
        <f t="shared" si="3"/>
        <v>0</v>
      </c>
      <c r="Q61" s="16" t="str">
        <f t="shared" si="4"/>
        <v/>
      </c>
      <c r="R61" s="14">
        <f t="shared" ref="R61:R62" si="47">SUM(F61,L61)</f>
        <v>0</v>
      </c>
      <c r="S61" s="14">
        <f t="shared" ref="S61:S62" si="48">SUM(F61,M61)</f>
        <v>0</v>
      </c>
      <c r="T61" s="14">
        <f t="shared" ref="T61:T62" si="49">SUM(G61,N61)</f>
        <v>0</v>
      </c>
      <c r="U61" s="14">
        <f t="shared" si="20"/>
        <v>0</v>
      </c>
      <c r="V61" s="14">
        <f t="shared" ref="V61:V62" si="50">U61-T61</f>
        <v>0</v>
      </c>
      <c r="W61" s="16" t="str">
        <f t="shared" si="7"/>
        <v/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59" customFormat="1" ht="97.5" hidden="1" customHeight="1" x14ac:dyDescent="0.3">
      <c r="A62" s="74"/>
      <c r="B62" s="51"/>
      <c r="C62" s="52"/>
      <c r="D62" s="51"/>
      <c r="E62" s="202" t="s">
        <v>341</v>
      </c>
      <c r="F62" s="21"/>
      <c r="G62" s="21"/>
      <c r="H62" s="21"/>
      <c r="I62" s="32">
        <f t="shared" si="46"/>
        <v>0</v>
      </c>
      <c r="J62" s="21">
        <f t="shared" si="9"/>
        <v>0</v>
      </c>
      <c r="K62" s="30" t="str">
        <f t="shared" si="18"/>
        <v/>
      </c>
      <c r="L62" s="21"/>
      <c r="M62" s="21"/>
      <c r="N62" s="21"/>
      <c r="O62" s="21"/>
      <c r="P62" s="21">
        <f t="shared" si="3"/>
        <v>0</v>
      </c>
      <c r="Q62" s="16" t="str">
        <f t="shared" si="4"/>
        <v/>
      </c>
      <c r="R62" s="21">
        <f t="shared" si="47"/>
        <v>0</v>
      </c>
      <c r="S62" s="21">
        <f t="shared" si="48"/>
        <v>0</v>
      </c>
      <c r="T62" s="21">
        <f t="shared" si="49"/>
        <v>0</v>
      </c>
      <c r="U62" s="21">
        <f t="shared" si="20"/>
        <v>0</v>
      </c>
      <c r="V62" s="21">
        <f t="shared" si="50"/>
        <v>0</v>
      </c>
      <c r="W62" s="16" t="str">
        <f t="shared" si="7"/>
        <v/>
      </c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8"/>
      <c r="GF62" s="58"/>
      <c r="GG62" s="58"/>
      <c r="GH62" s="58"/>
      <c r="GI62" s="58"/>
      <c r="GJ62" s="58"/>
      <c r="GK62" s="58"/>
      <c r="GL62" s="58"/>
      <c r="GM62" s="58"/>
      <c r="GN62" s="58"/>
    </row>
    <row r="63" spans="1:196" ht="29.25" hidden="1" customHeight="1" x14ac:dyDescent="0.3">
      <c r="A63" s="190"/>
      <c r="B63" s="60" t="s">
        <v>11</v>
      </c>
      <c r="C63" s="119" t="s">
        <v>102</v>
      </c>
      <c r="D63" s="119" t="s">
        <v>92</v>
      </c>
      <c r="E63" s="205" t="s">
        <v>111</v>
      </c>
      <c r="F63" s="14"/>
      <c r="G63" s="14"/>
      <c r="H63" s="14"/>
      <c r="I63" s="16">
        <f>H63/$H$6</f>
        <v>0</v>
      </c>
      <c r="J63" s="14">
        <f t="shared" si="9"/>
        <v>0</v>
      </c>
      <c r="K63" s="16" t="str">
        <f t="shared" si="18"/>
        <v/>
      </c>
      <c r="L63" s="14"/>
      <c r="M63" s="14"/>
      <c r="N63" s="14"/>
      <c r="O63" s="14"/>
      <c r="P63" s="13">
        <f t="shared" si="3"/>
        <v>0</v>
      </c>
      <c r="Q63" s="19" t="str">
        <f t="shared" si="4"/>
        <v/>
      </c>
      <c r="R63" s="14">
        <f>SUM(F63,L63)</f>
        <v>0</v>
      </c>
      <c r="S63" s="14">
        <f t="shared" ref="S63:T67" si="51">SUM(F63,M63)</f>
        <v>0</v>
      </c>
      <c r="T63" s="14">
        <f t="shared" si="51"/>
        <v>0</v>
      </c>
      <c r="U63" s="14">
        <f t="shared" si="20"/>
        <v>0</v>
      </c>
      <c r="V63" s="14">
        <f>U63-T63</f>
        <v>0</v>
      </c>
      <c r="W63" s="16" t="str">
        <f t="shared" si="7"/>
        <v/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</row>
    <row r="64" spans="1:196" ht="27.75" customHeight="1" x14ac:dyDescent="0.3">
      <c r="A64" s="190"/>
      <c r="B64" s="60" t="s">
        <v>10</v>
      </c>
      <c r="C64" s="119" t="s">
        <v>122</v>
      </c>
      <c r="D64" s="119" t="s">
        <v>92</v>
      </c>
      <c r="E64" s="205" t="s">
        <v>105</v>
      </c>
      <c r="F64" s="14">
        <v>1449.8</v>
      </c>
      <c r="G64" s="14">
        <v>547.4</v>
      </c>
      <c r="H64" s="14">
        <v>373.5</v>
      </c>
      <c r="I64" s="16">
        <f>H64/$H$6</f>
        <v>1.5280479647505722E-3</v>
      </c>
      <c r="J64" s="14">
        <f t="shared" si="9"/>
        <v>-173.89999999999998</v>
      </c>
      <c r="K64" s="16">
        <f t="shared" si="18"/>
        <v>0.68231640482279876</v>
      </c>
      <c r="L64" s="14"/>
      <c r="M64" s="14"/>
      <c r="N64" s="14"/>
      <c r="O64" s="14"/>
      <c r="P64" s="14">
        <f t="shared" si="3"/>
        <v>0</v>
      </c>
      <c r="Q64" s="16" t="str">
        <f t="shared" si="4"/>
        <v/>
      </c>
      <c r="R64" s="14">
        <f>SUM(F64,L64)</f>
        <v>1449.8</v>
      </c>
      <c r="S64" s="14">
        <f t="shared" si="51"/>
        <v>1449.8</v>
      </c>
      <c r="T64" s="14">
        <f t="shared" si="51"/>
        <v>547.4</v>
      </c>
      <c r="U64" s="14">
        <f t="shared" si="20"/>
        <v>373.5</v>
      </c>
      <c r="V64" s="14">
        <f>U64-T64</f>
        <v>-173.89999999999998</v>
      </c>
      <c r="W64" s="16">
        <f t="shared" si="7"/>
        <v>0.68231640482279876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</row>
    <row r="65" spans="1:196" ht="78.75" customHeight="1" x14ac:dyDescent="0.3">
      <c r="A65" s="190"/>
      <c r="B65" s="60"/>
      <c r="C65" s="119" t="s">
        <v>147</v>
      </c>
      <c r="D65" s="119" t="s">
        <v>92</v>
      </c>
      <c r="E65" s="205" t="s">
        <v>148</v>
      </c>
      <c r="F65" s="14">
        <v>375.9</v>
      </c>
      <c r="G65" s="14">
        <v>47.5</v>
      </c>
      <c r="H65" s="36">
        <v>17.399999999999999</v>
      </c>
      <c r="I65" s="29">
        <f>H65/$H$6</f>
        <v>7.1186170245408177E-5</v>
      </c>
      <c r="J65" s="14">
        <f t="shared" si="9"/>
        <v>-30.1</v>
      </c>
      <c r="K65" s="16">
        <f t="shared" si="18"/>
        <v>0.36631578947368421</v>
      </c>
      <c r="L65" s="14"/>
      <c r="M65" s="14"/>
      <c r="N65" s="14"/>
      <c r="O65" s="14"/>
      <c r="P65" s="13">
        <f t="shared" si="3"/>
        <v>0</v>
      </c>
      <c r="Q65" s="19" t="str">
        <f t="shared" si="4"/>
        <v/>
      </c>
      <c r="R65" s="14">
        <f>SUM(F65,L65)</f>
        <v>375.9</v>
      </c>
      <c r="S65" s="14">
        <f t="shared" si="51"/>
        <v>375.9</v>
      </c>
      <c r="T65" s="14">
        <f t="shared" si="51"/>
        <v>47.5</v>
      </c>
      <c r="U65" s="14">
        <f t="shared" si="20"/>
        <v>17.399999999999999</v>
      </c>
      <c r="V65" s="14">
        <f>U65-T65</f>
        <v>-30.1</v>
      </c>
      <c r="W65" s="16">
        <f t="shared" si="7"/>
        <v>0.36631578947368421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</row>
    <row r="66" spans="1:196" ht="96.75" customHeight="1" x14ac:dyDescent="0.3">
      <c r="A66" s="190"/>
      <c r="B66" s="60" t="s">
        <v>35</v>
      </c>
      <c r="C66" s="119" t="s">
        <v>103</v>
      </c>
      <c r="D66" s="119" t="s">
        <v>95</v>
      </c>
      <c r="E66" s="203" t="s">
        <v>123</v>
      </c>
      <c r="F66" s="14">
        <v>400</v>
      </c>
      <c r="G66" s="14">
        <v>160</v>
      </c>
      <c r="H66" s="14">
        <v>59.9</v>
      </c>
      <c r="I66" s="29">
        <f>H66/$H$6</f>
        <v>2.4506043664942242E-4</v>
      </c>
      <c r="J66" s="14">
        <f t="shared" si="9"/>
        <v>-100.1</v>
      </c>
      <c r="K66" s="16">
        <f t="shared" si="18"/>
        <v>0.37437500000000001</v>
      </c>
      <c r="L66" s="14"/>
      <c r="M66" s="14"/>
      <c r="N66" s="14"/>
      <c r="O66" s="14"/>
      <c r="P66" s="13">
        <f t="shared" si="3"/>
        <v>0</v>
      </c>
      <c r="Q66" s="19" t="str">
        <f t="shared" si="4"/>
        <v/>
      </c>
      <c r="R66" s="14">
        <f>SUM(F66,L66)</f>
        <v>400</v>
      </c>
      <c r="S66" s="14">
        <f t="shared" si="51"/>
        <v>400</v>
      </c>
      <c r="T66" s="14">
        <f t="shared" si="51"/>
        <v>160</v>
      </c>
      <c r="U66" s="14">
        <f t="shared" si="20"/>
        <v>59.9</v>
      </c>
      <c r="V66" s="14">
        <f>U66-T66</f>
        <v>-100.1</v>
      </c>
      <c r="W66" s="16">
        <f t="shared" si="7"/>
        <v>0.37437500000000001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</row>
    <row r="67" spans="1:196" ht="60" hidden="1" customHeight="1" x14ac:dyDescent="0.3">
      <c r="A67" s="190"/>
      <c r="B67" s="60"/>
      <c r="C67" s="119" t="s">
        <v>150</v>
      </c>
      <c r="D67" s="119" t="s">
        <v>89</v>
      </c>
      <c r="E67" s="203" t="s">
        <v>149</v>
      </c>
      <c r="F67" s="14"/>
      <c r="G67" s="14"/>
      <c r="H67" s="14"/>
      <c r="I67" s="31">
        <f>H67/$H$6</f>
        <v>0</v>
      </c>
      <c r="J67" s="14">
        <f t="shared" si="9"/>
        <v>0</v>
      </c>
      <c r="K67" s="16" t="str">
        <f t="shared" si="18"/>
        <v/>
      </c>
      <c r="L67" s="14"/>
      <c r="M67" s="14"/>
      <c r="N67" s="14"/>
      <c r="O67" s="14"/>
      <c r="P67" s="13">
        <f t="shared" si="3"/>
        <v>0</v>
      </c>
      <c r="Q67" s="19" t="str">
        <f t="shared" si="4"/>
        <v/>
      </c>
      <c r="R67" s="14">
        <f>SUM(F67,L67)</f>
        <v>0</v>
      </c>
      <c r="S67" s="14">
        <f t="shared" si="51"/>
        <v>0</v>
      </c>
      <c r="T67" s="14">
        <f t="shared" si="51"/>
        <v>0</v>
      </c>
      <c r="U67" s="14">
        <f t="shared" si="20"/>
        <v>0</v>
      </c>
      <c r="V67" s="14">
        <f>U67-T67</f>
        <v>0</v>
      </c>
      <c r="W67" s="16" t="str">
        <f t="shared" si="7"/>
        <v/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s="48" customFormat="1" ht="204.6" hidden="1" customHeight="1" x14ac:dyDescent="0.3">
      <c r="A68" s="200"/>
      <c r="B68" s="61"/>
      <c r="C68" s="120" t="s">
        <v>270</v>
      </c>
      <c r="D68" s="120" t="s">
        <v>272</v>
      </c>
      <c r="E68" s="208" t="s">
        <v>321</v>
      </c>
      <c r="F68" s="21"/>
      <c r="G68" s="21"/>
      <c r="H68" s="21"/>
      <c r="I68" s="34">
        <f t="shared" ref="I68:I69" si="52">H68/$H$6</f>
        <v>0</v>
      </c>
      <c r="J68" s="14">
        <f t="shared" si="9"/>
        <v>0</v>
      </c>
      <c r="K68" s="16" t="str">
        <f t="shared" si="18"/>
        <v/>
      </c>
      <c r="L68" s="21"/>
      <c r="M68" s="21"/>
      <c r="N68" s="21"/>
      <c r="O68" s="21"/>
      <c r="P68" s="13">
        <f t="shared" si="3"/>
        <v>0</v>
      </c>
      <c r="Q68" s="19" t="str">
        <f t="shared" si="4"/>
        <v/>
      </c>
      <c r="R68" s="21">
        <f t="shared" ref="R68:R69" si="53">SUM(F68,L68)</f>
        <v>0</v>
      </c>
      <c r="S68" s="21">
        <f t="shared" ref="S68:S69" si="54">SUM(F68,M68)</f>
        <v>0</v>
      </c>
      <c r="T68" s="21">
        <f t="shared" ref="T68:T69" si="55">SUM(G68,N68)</f>
        <v>0</v>
      </c>
      <c r="U68" s="14">
        <f t="shared" si="20"/>
        <v>0</v>
      </c>
      <c r="V68" s="21">
        <f t="shared" ref="V68:V69" si="56">U68-T68</f>
        <v>0</v>
      </c>
      <c r="W68" s="16" t="str">
        <f t="shared" si="7"/>
        <v/>
      </c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7"/>
      <c r="GF68" s="47"/>
      <c r="GG68" s="47"/>
      <c r="GH68" s="47"/>
      <c r="GI68" s="47"/>
      <c r="GJ68" s="47"/>
      <c r="GK68" s="47"/>
      <c r="GL68" s="47"/>
      <c r="GM68" s="47"/>
      <c r="GN68" s="47"/>
    </row>
    <row r="69" spans="1:196" s="48" customFormat="1" ht="283.14999999999998" hidden="1" customHeight="1" x14ac:dyDescent="0.3">
      <c r="A69" s="200"/>
      <c r="B69" s="61"/>
      <c r="C69" s="120" t="s">
        <v>271</v>
      </c>
      <c r="D69" s="120" t="s">
        <v>89</v>
      </c>
      <c r="E69" s="208" t="s">
        <v>322</v>
      </c>
      <c r="F69" s="21"/>
      <c r="G69" s="21"/>
      <c r="H69" s="21"/>
      <c r="I69" s="34">
        <f t="shared" si="52"/>
        <v>0</v>
      </c>
      <c r="J69" s="14">
        <f t="shared" si="9"/>
        <v>0</v>
      </c>
      <c r="K69" s="16" t="str">
        <f t="shared" si="18"/>
        <v/>
      </c>
      <c r="L69" s="21"/>
      <c r="M69" s="21"/>
      <c r="N69" s="21"/>
      <c r="O69" s="21"/>
      <c r="P69" s="13">
        <f t="shared" si="3"/>
        <v>0</v>
      </c>
      <c r="Q69" s="19" t="str">
        <f t="shared" si="4"/>
        <v/>
      </c>
      <c r="R69" s="21">
        <f t="shared" si="53"/>
        <v>0</v>
      </c>
      <c r="S69" s="21">
        <f t="shared" si="54"/>
        <v>0</v>
      </c>
      <c r="T69" s="21">
        <f t="shared" si="55"/>
        <v>0</v>
      </c>
      <c r="U69" s="14">
        <f t="shared" si="20"/>
        <v>0</v>
      </c>
      <c r="V69" s="21">
        <f t="shared" si="56"/>
        <v>0</v>
      </c>
      <c r="W69" s="16" t="str">
        <f t="shared" si="7"/>
        <v/>
      </c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7"/>
      <c r="GF69" s="47"/>
      <c r="GG69" s="47"/>
      <c r="GH69" s="47"/>
      <c r="GI69" s="47"/>
      <c r="GJ69" s="47"/>
      <c r="GK69" s="47"/>
      <c r="GL69" s="47"/>
      <c r="GM69" s="47"/>
      <c r="GN69" s="47"/>
    </row>
    <row r="70" spans="1:196" s="68" customFormat="1" ht="38.25" customHeight="1" x14ac:dyDescent="0.3">
      <c r="A70" s="190"/>
      <c r="B70" s="42" t="s">
        <v>7</v>
      </c>
      <c r="C70" s="115" t="s">
        <v>124</v>
      </c>
      <c r="D70" s="115" t="s">
        <v>57</v>
      </c>
      <c r="E70" s="203" t="s">
        <v>125</v>
      </c>
      <c r="F70" s="14">
        <v>8675.7999999999993</v>
      </c>
      <c r="G70" s="14">
        <v>6779.4</v>
      </c>
      <c r="H70" s="14">
        <v>4993</v>
      </c>
      <c r="I70" s="16">
        <f>H70/$H$6</f>
        <v>2.0427157933064544E-2</v>
      </c>
      <c r="J70" s="14">
        <f t="shared" si="9"/>
        <v>-1786.3999999999996</v>
      </c>
      <c r="K70" s="16">
        <f t="shared" si="18"/>
        <v>0.73649585509042104</v>
      </c>
      <c r="L70" s="14"/>
      <c r="M70" s="14"/>
      <c r="N70" s="14"/>
      <c r="O70" s="14"/>
      <c r="P70" s="13">
        <f t="shared" si="3"/>
        <v>0</v>
      </c>
      <c r="Q70" s="19" t="str">
        <f t="shared" si="4"/>
        <v/>
      </c>
      <c r="R70" s="14">
        <f>SUM(F70,L70)</f>
        <v>8675.7999999999993</v>
      </c>
      <c r="S70" s="14">
        <f>SUM(F70,M70)</f>
        <v>8675.7999999999993</v>
      </c>
      <c r="T70" s="14">
        <f>SUM(G70,N70)</f>
        <v>6779.4</v>
      </c>
      <c r="U70" s="14">
        <f t="shared" si="20"/>
        <v>4993</v>
      </c>
      <c r="V70" s="14">
        <f>U70-T70</f>
        <v>-1786.3999999999996</v>
      </c>
      <c r="W70" s="16">
        <f t="shared" si="7"/>
        <v>0.73649585509042104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7"/>
      <c r="GF70" s="67"/>
      <c r="GG70" s="67"/>
      <c r="GH70" s="67"/>
      <c r="GI70" s="67"/>
      <c r="GJ70" s="67"/>
      <c r="GK70" s="67"/>
      <c r="GL70" s="67"/>
      <c r="GM70" s="67"/>
      <c r="GN70" s="67"/>
    </row>
    <row r="71" spans="1:196" s="63" customFormat="1" ht="30" customHeight="1" x14ac:dyDescent="0.3">
      <c r="A71" s="192">
        <v>4</v>
      </c>
      <c r="B71" s="38" t="s">
        <v>14</v>
      </c>
      <c r="C71" s="38" t="s">
        <v>108</v>
      </c>
      <c r="D71" s="38"/>
      <c r="E71" s="194" t="s">
        <v>303</v>
      </c>
      <c r="F71" s="13">
        <f>SUM(F72:F75)</f>
        <v>17718.800000000003</v>
      </c>
      <c r="G71" s="13">
        <f t="shared" ref="G71:H71" si="57">SUM(G72:G75)</f>
        <v>6269.2999999999993</v>
      </c>
      <c r="H71" s="13">
        <f t="shared" si="57"/>
        <v>4284.8999999999996</v>
      </c>
      <c r="I71" s="19">
        <f t="shared" si="8"/>
        <v>1.7530208096813191E-2</v>
      </c>
      <c r="J71" s="13">
        <f t="shared" si="9"/>
        <v>-1984.3999999999996</v>
      </c>
      <c r="K71" s="19">
        <f t="shared" si="18"/>
        <v>0.68347343403569782</v>
      </c>
      <c r="L71" s="13">
        <f>SUM(L72:L75)</f>
        <v>161</v>
      </c>
      <c r="M71" s="13">
        <f t="shared" ref="M71" si="58">SUM(M72:M75)</f>
        <v>259.60000000000002</v>
      </c>
      <c r="N71" s="13">
        <f>SUM(N72:N75)</f>
        <v>137.5</v>
      </c>
      <c r="O71" s="13">
        <f t="shared" ref="O71" si="59">SUM(O72:O75)</f>
        <v>97.499999999999986</v>
      </c>
      <c r="P71" s="13">
        <f t="shared" si="3"/>
        <v>-40.000000000000014</v>
      </c>
      <c r="Q71" s="19">
        <f t="shared" si="4"/>
        <v>0.70909090909090899</v>
      </c>
      <c r="R71" s="13">
        <f>SUM(R72:R75)</f>
        <v>17879.800000000003</v>
      </c>
      <c r="S71" s="13">
        <f t="shared" ref="S71:T71" si="60">SUM(S72:S75)</f>
        <v>17978.400000000001</v>
      </c>
      <c r="T71" s="13">
        <f t="shared" si="60"/>
        <v>6406.7999999999993</v>
      </c>
      <c r="U71" s="13">
        <f t="shared" si="20"/>
        <v>4382.3999999999996</v>
      </c>
      <c r="V71" s="13">
        <f t="shared" si="6"/>
        <v>-2024.3999999999996</v>
      </c>
      <c r="W71" s="19">
        <f t="shared" ref="W71:W106" si="61">IFERROR(100%*(U71/T71),"")</f>
        <v>0.68402322532309423</v>
      </c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  <c r="FQ71" s="40"/>
      <c r="FR71" s="40"/>
      <c r="FS71" s="40"/>
      <c r="FT71" s="40"/>
      <c r="FU71" s="40"/>
      <c r="FV71" s="40"/>
      <c r="FW71" s="40"/>
      <c r="FX71" s="40"/>
      <c r="FY71" s="40"/>
      <c r="FZ71" s="40"/>
      <c r="GA71" s="40"/>
      <c r="GB71" s="40"/>
      <c r="GC71" s="40"/>
      <c r="GD71" s="40"/>
      <c r="GE71" s="62"/>
      <c r="GF71" s="62"/>
      <c r="GG71" s="62"/>
      <c r="GH71" s="62"/>
      <c r="GI71" s="62"/>
      <c r="GJ71" s="62"/>
      <c r="GK71" s="62"/>
      <c r="GL71" s="62"/>
      <c r="GM71" s="62"/>
      <c r="GN71" s="62"/>
    </row>
    <row r="72" spans="1:196" ht="32.25" customHeight="1" x14ac:dyDescent="0.3">
      <c r="A72" s="190"/>
      <c r="B72" s="42" t="s">
        <v>27</v>
      </c>
      <c r="C72" s="119" t="s">
        <v>134</v>
      </c>
      <c r="D72" s="119" t="s">
        <v>62</v>
      </c>
      <c r="E72" s="195" t="s">
        <v>133</v>
      </c>
      <c r="F72" s="14">
        <v>7214</v>
      </c>
      <c r="G72" s="14">
        <v>2376.9</v>
      </c>
      <c r="H72" s="14">
        <v>1802.5</v>
      </c>
      <c r="I72" s="16">
        <f t="shared" si="8"/>
        <v>7.3743144751349573E-3</v>
      </c>
      <c r="J72" s="14">
        <f t="shared" si="9"/>
        <v>-574.40000000000009</v>
      </c>
      <c r="K72" s="16">
        <f t="shared" si="18"/>
        <v>0.75834069586436115</v>
      </c>
      <c r="L72" s="14">
        <v>28</v>
      </c>
      <c r="M72" s="14">
        <v>101.9</v>
      </c>
      <c r="N72" s="14">
        <v>85.6</v>
      </c>
      <c r="O72" s="14">
        <v>85.6</v>
      </c>
      <c r="P72" s="14">
        <f t="shared" si="3"/>
        <v>0</v>
      </c>
      <c r="Q72" s="16">
        <f t="shared" si="4"/>
        <v>1</v>
      </c>
      <c r="R72" s="14">
        <f t="shared" si="10"/>
        <v>7242</v>
      </c>
      <c r="S72" s="14">
        <f>SUM(F72,M72)</f>
        <v>7315.9</v>
      </c>
      <c r="T72" s="14">
        <f t="shared" si="19"/>
        <v>2462.5</v>
      </c>
      <c r="U72" s="14">
        <f t="shared" si="20"/>
        <v>1888.1</v>
      </c>
      <c r="V72" s="14">
        <f t="shared" si="6"/>
        <v>-574.40000000000009</v>
      </c>
      <c r="W72" s="16">
        <f t="shared" si="61"/>
        <v>0.76674111675126899</v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</row>
    <row r="73" spans="1:196" ht="39" customHeight="1" x14ac:dyDescent="0.3">
      <c r="A73" s="190"/>
      <c r="B73" s="42" t="s">
        <v>32</v>
      </c>
      <c r="C73" s="119" t="s">
        <v>61</v>
      </c>
      <c r="D73" s="119" t="s">
        <v>63</v>
      </c>
      <c r="E73" s="205" t="s">
        <v>135</v>
      </c>
      <c r="F73" s="14">
        <v>6106.2</v>
      </c>
      <c r="G73" s="14">
        <v>2331.1</v>
      </c>
      <c r="H73" s="14">
        <v>1312.4</v>
      </c>
      <c r="I73" s="16">
        <f t="shared" si="8"/>
        <v>5.3692373465559599E-3</v>
      </c>
      <c r="J73" s="14">
        <f t="shared" si="9"/>
        <v>-1018.6999999999998</v>
      </c>
      <c r="K73" s="16">
        <f t="shared" si="18"/>
        <v>0.56299601046716152</v>
      </c>
      <c r="L73" s="14">
        <v>29.5</v>
      </c>
      <c r="M73" s="14">
        <v>31.2</v>
      </c>
      <c r="N73" s="14">
        <v>1.8</v>
      </c>
      <c r="O73" s="14">
        <v>1.8</v>
      </c>
      <c r="P73" s="14">
        <f t="shared" ref="P73:P136" si="62">O73-N73</f>
        <v>0</v>
      </c>
      <c r="Q73" s="16">
        <f t="shared" ref="Q73:Q136" si="63">IFERROR(100%*(O73/N73),"")</f>
        <v>1</v>
      </c>
      <c r="R73" s="14">
        <f t="shared" si="10"/>
        <v>6135.7</v>
      </c>
      <c r="S73" s="14">
        <f t="shared" si="11"/>
        <v>6137.4</v>
      </c>
      <c r="T73" s="14">
        <f t="shared" si="19"/>
        <v>2332.9</v>
      </c>
      <c r="U73" s="14">
        <f t="shared" si="20"/>
        <v>1314.2</v>
      </c>
      <c r="V73" s="14">
        <f t="shared" si="6"/>
        <v>-1018.7</v>
      </c>
      <c r="W73" s="16">
        <f t="shared" si="61"/>
        <v>0.56333319044965491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</row>
    <row r="74" spans="1:196" ht="42.75" customHeight="1" x14ac:dyDescent="0.3">
      <c r="A74" s="190"/>
      <c r="B74" s="42" t="s">
        <v>28</v>
      </c>
      <c r="C74" s="119" t="s">
        <v>136</v>
      </c>
      <c r="D74" s="119" t="s">
        <v>64</v>
      </c>
      <c r="E74" s="195" t="s">
        <v>137</v>
      </c>
      <c r="F74" s="14">
        <v>4158.2</v>
      </c>
      <c r="G74" s="14">
        <v>1380.9</v>
      </c>
      <c r="H74" s="14">
        <v>1151</v>
      </c>
      <c r="I74" s="16">
        <f t="shared" si="8"/>
        <v>4.7089242501416563E-3</v>
      </c>
      <c r="J74" s="14">
        <f t="shared" ref="J74:J137" si="64">H74-G74</f>
        <v>-229.90000000000009</v>
      </c>
      <c r="K74" s="16">
        <f t="shared" ref="K74:K141" si="65">IFERROR(100%*(H74/G74),"")</f>
        <v>0.83351437468317757</v>
      </c>
      <c r="L74" s="14">
        <v>103.5</v>
      </c>
      <c r="M74" s="14">
        <v>126.5</v>
      </c>
      <c r="N74" s="14">
        <v>50.1</v>
      </c>
      <c r="O74" s="14">
        <v>10.1</v>
      </c>
      <c r="P74" s="14">
        <f t="shared" si="62"/>
        <v>-40</v>
      </c>
      <c r="Q74" s="16">
        <f t="shared" si="63"/>
        <v>0.20159680638722555</v>
      </c>
      <c r="R74" s="14">
        <f t="shared" si="10"/>
        <v>4261.7</v>
      </c>
      <c r="S74" s="14">
        <f t="shared" si="11"/>
        <v>4284.7</v>
      </c>
      <c r="T74" s="14">
        <f t="shared" si="19"/>
        <v>1431</v>
      </c>
      <c r="U74" s="14">
        <f t="shared" si="20"/>
        <v>1161.0999999999999</v>
      </c>
      <c r="V74" s="14">
        <f t="shared" si="6"/>
        <v>-269.90000000000009</v>
      </c>
      <c r="W74" s="16">
        <f t="shared" si="61"/>
        <v>0.81139063591893779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</row>
    <row r="75" spans="1:196" ht="27" customHeight="1" thickBot="1" x14ac:dyDescent="0.35">
      <c r="A75" s="190"/>
      <c r="B75" s="42" t="s">
        <v>29</v>
      </c>
      <c r="C75" s="119" t="s">
        <v>138</v>
      </c>
      <c r="D75" s="119" t="s">
        <v>64</v>
      </c>
      <c r="E75" s="203" t="s">
        <v>139</v>
      </c>
      <c r="F75" s="14">
        <v>240.4</v>
      </c>
      <c r="G75" s="14">
        <v>180.4</v>
      </c>
      <c r="H75" s="14">
        <v>19</v>
      </c>
      <c r="I75" s="29">
        <f t="shared" si="8"/>
        <v>7.7732024980618127E-5</v>
      </c>
      <c r="J75" s="14">
        <f t="shared" si="64"/>
        <v>-161.4</v>
      </c>
      <c r="K75" s="16">
        <f t="shared" si="65"/>
        <v>0.10532150776053215</v>
      </c>
      <c r="L75" s="14"/>
      <c r="M75" s="14"/>
      <c r="N75" s="14"/>
      <c r="O75" s="14"/>
      <c r="P75" s="13">
        <f t="shared" si="62"/>
        <v>0</v>
      </c>
      <c r="Q75" s="19" t="str">
        <f t="shared" si="63"/>
        <v/>
      </c>
      <c r="R75" s="14">
        <f t="shared" si="10"/>
        <v>240.4</v>
      </c>
      <c r="S75" s="14">
        <f t="shared" si="11"/>
        <v>240.4</v>
      </c>
      <c r="T75" s="14">
        <f t="shared" si="19"/>
        <v>180.4</v>
      </c>
      <c r="U75" s="14">
        <f t="shared" si="19"/>
        <v>19</v>
      </c>
      <c r="V75" s="14">
        <f t="shared" si="6"/>
        <v>-161.4</v>
      </c>
      <c r="W75" s="16">
        <f t="shared" si="61"/>
        <v>0.10532150776053215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</row>
    <row r="76" spans="1:196" s="70" customFormat="1" ht="31.5" customHeight="1" thickBot="1" x14ac:dyDescent="0.35">
      <c r="A76" s="192">
        <v>5</v>
      </c>
      <c r="B76" s="38" t="s">
        <v>15</v>
      </c>
      <c r="C76" s="38" t="s">
        <v>110</v>
      </c>
      <c r="D76" s="38"/>
      <c r="E76" s="193" t="s">
        <v>302</v>
      </c>
      <c r="F76" s="13">
        <f>SUM(F77:F81)</f>
        <v>6533.5999999999995</v>
      </c>
      <c r="G76" s="13">
        <f t="shared" ref="G76:H76" si="66">SUM(G77:G81)</f>
        <v>2721.3</v>
      </c>
      <c r="H76" s="13">
        <f t="shared" si="66"/>
        <v>1968.6</v>
      </c>
      <c r="I76" s="19">
        <f t="shared" si="8"/>
        <v>8.0538560198339399E-3</v>
      </c>
      <c r="J76" s="13">
        <f t="shared" si="64"/>
        <v>-752.70000000000027</v>
      </c>
      <c r="K76" s="19">
        <f t="shared" si="65"/>
        <v>0.72340425531914887</v>
      </c>
      <c r="L76" s="13">
        <f>SUM(L77:L81)</f>
        <v>97</v>
      </c>
      <c r="M76" s="13">
        <f t="shared" ref="M76" si="67">SUM(M77:M81)</f>
        <v>96.9</v>
      </c>
      <c r="N76" s="13">
        <f t="shared" ref="N76" si="68">SUM(N77:N81)</f>
        <v>0</v>
      </c>
      <c r="O76" s="13">
        <f>SUM(O77:O81)</f>
        <v>0</v>
      </c>
      <c r="P76" s="13">
        <f t="shared" si="62"/>
        <v>0</v>
      </c>
      <c r="Q76" s="19" t="str">
        <f t="shared" si="63"/>
        <v/>
      </c>
      <c r="R76" s="13">
        <f>SUM(R77:R81)</f>
        <v>6630.5999999999995</v>
      </c>
      <c r="S76" s="13">
        <f t="shared" ref="S76:T76" si="69">SUM(S77:S81)</f>
        <v>6630.4999999999991</v>
      </c>
      <c r="T76" s="13">
        <f t="shared" si="69"/>
        <v>2721.3</v>
      </c>
      <c r="U76" s="13">
        <f t="shared" si="19"/>
        <v>1968.6</v>
      </c>
      <c r="V76" s="13">
        <f t="shared" si="6"/>
        <v>-752.70000000000027</v>
      </c>
      <c r="W76" s="19">
        <f t="shared" si="61"/>
        <v>0.72340425531914887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9"/>
      <c r="GF76" s="69"/>
      <c r="GG76" s="69"/>
      <c r="GH76" s="69"/>
      <c r="GI76" s="69"/>
      <c r="GJ76" s="69"/>
      <c r="GK76" s="69"/>
      <c r="GL76" s="69"/>
      <c r="GM76" s="69"/>
      <c r="GN76" s="69"/>
    </row>
    <row r="77" spans="1:196" ht="42" customHeight="1" x14ac:dyDescent="0.3">
      <c r="A77" s="190"/>
      <c r="B77" s="42" t="s">
        <v>31</v>
      </c>
      <c r="C77" s="119" t="s">
        <v>65</v>
      </c>
      <c r="D77" s="119" t="s">
        <v>66</v>
      </c>
      <c r="E77" s="195" t="s">
        <v>67</v>
      </c>
      <c r="F77" s="14">
        <v>900.7</v>
      </c>
      <c r="G77" s="14">
        <v>837.2</v>
      </c>
      <c r="H77" s="14">
        <v>665.3</v>
      </c>
      <c r="I77" s="16">
        <f t="shared" si="8"/>
        <v>2.7218482220844865E-3</v>
      </c>
      <c r="J77" s="14">
        <f t="shared" si="64"/>
        <v>-171.90000000000009</v>
      </c>
      <c r="K77" s="16">
        <f t="shared" si="65"/>
        <v>0.79467271858576194</v>
      </c>
      <c r="L77" s="14"/>
      <c r="M77" s="14"/>
      <c r="N77" s="14"/>
      <c r="O77" s="14"/>
      <c r="P77" s="13">
        <f t="shared" si="62"/>
        <v>0</v>
      </c>
      <c r="Q77" s="19" t="str">
        <f t="shared" si="63"/>
        <v/>
      </c>
      <c r="R77" s="14">
        <f t="shared" si="10"/>
        <v>900.7</v>
      </c>
      <c r="S77" s="14">
        <f t="shared" si="11"/>
        <v>900.7</v>
      </c>
      <c r="T77" s="14">
        <f t="shared" si="19"/>
        <v>837.2</v>
      </c>
      <c r="U77" s="14">
        <f t="shared" si="19"/>
        <v>665.3</v>
      </c>
      <c r="V77" s="14">
        <f t="shared" si="6"/>
        <v>-171.90000000000009</v>
      </c>
      <c r="W77" s="16">
        <f t="shared" si="61"/>
        <v>0.79467271858576194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42.75" customHeight="1" x14ac:dyDescent="0.3">
      <c r="A78" s="190"/>
      <c r="B78" s="42" t="s">
        <v>31</v>
      </c>
      <c r="C78" s="119" t="s">
        <v>68</v>
      </c>
      <c r="D78" s="119" t="s">
        <v>66</v>
      </c>
      <c r="E78" s="195" t="s">
        <v>69</v>
      </c>
      <c r="F78" s="14">
        <v>85</v>
      </c>
      <c r="G78" s="14">
        <v>85</v>
      </c>
      <c r="H78" s="14">
        <v>81.8</v>
      </c>
      <c r="I78" s="29">
        <f t="shared" si="8"/>
        <v>3.3465682333760856E-4</v>
      </c>
      <c r="J78" s="14">
        <f t="shared" si="64"/>
        <v>-3.2000000000000028</v>
      </c>
      <c r="K78" s="16">
        <f t="shared" si="65"/>
        <v>0.96235294117647052</v>
      </c>
      <c r="L78" s="14"/>
      <c r="M78" s="14"/>
      <c r="N78" s="14"/>
      <c r="O78" s="14"/>
      <c r="P78" s="13">
        <f t="shared" si="62"/>
        <v>0</v>
      </c>
      <c r="Q78" s="19" t="str">
        <f t="shared" si="63"/>
        <v/>
      </c>
      <c r="R78" s="14">
        <f t="shared" si="10"/>
        <v>85</v>
      </c>
      <c r="S78" s="14">
        <f t="shared" si="11"/>
        <v>85</v>
      </c>
      <c r="T78" s="14">
        <f t="shared" si="19"/>
        <v>85</v>
      </c>
      <c r="U78" s="14">
        <f t="shared" si="19"/>
        <v>81.8</v>
      </c>
      <c r="V78" s="14">
        <f t="shared" si="6"/>
        <v>-3.2000000000000028</v>
      </c>
      <c r="W78" s="16">
        <f t="shared" si="61"/>
        <v>0.96235294117647052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s="72" customFormat="1" ht="40.5" customHeight="1" x14ac:dyDescent="0.3">
      <c r="A79" s="190"/>
      <c r="B79" s="42" t="s">
        <v>21</v>
      </c>
      <c r="C79" s="119" t="s">
        <v>70</v>
      </c>
      <c r="D79" s="119" t="s">
        <v>66</v>
      </c>
      <c r="E79" s="205" t="s">
        <v>71</v>
      </c>
      <c r="F79" s="14">
        <v>5347.9</v>
      </c>
      <c r="G79" s="14">
        <v>1599.1</v>
      </c>
      <c r="H79" s="14">
        <v>1045.7</v>
      </c>
      <c r="I79" s="16">
        <f t="shared" si="8"/>
        <v>4.2781251853806516E-3</v>
      </c>
      <c r="J79" s="14">
        <f t="shared" si="64"/>
        <v>-553.39999999999986</v>
      </c>
      <c r="K79" s="16">
        <f t="shared" si="65"/>
        <v>0.65393033581389537</v>
      </c>
      <c r="L79" s="14">
        <v>97</v>
      </c>
      <c r="M79" s="14">
        <v>96.9</v>
      </c>
      <c r="N79" s="14"/>
      <c r="O79" s="14"/>
      <c r="P79" s="14">
        <f t="shared" si="62"/>
        <v>0</v>
      </c>
      <c r="Q79" s="16" t="str">
        <f t="shared" si="63"/>
        <v/>
      </c>
      <c r="R79" s="14">
        <f t="shared" si="10"/>
        <v>5444.9</v>
      </c>
      <c r="S79" s="14">
        <f t="shared" si="11"/>
        <v>5444.7999999999993</v>
      </c>
      <c r="T79" s="14">
        <f t="shared" si="19"/>
        <v>1599.1</v>
      </c>
      <c r="U79" s="14">
        <f t="shared" si="19"/>
        <v>1045.7</v>
      </c>
      <c r="V79" s="14">
        <f t="shared" si="6"/>
        <v>-553.39999999999986</v>
      </c>
      <c r="W79" s="16">
        <f t="shared" si="61"/>
        <v>0.65393033581389537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71"/>
      <c r="GF79" s="71"/>
      <c r="GG79" s="71"/>
      <c r="GH79" s="71"/>
      <c r="GI79" s="71"/>
      <c r="GJ79" s="71"/>
      <c r="GK79" s="71"/>
      <c r="GL79" s="71"/>
      <c r="GM79" s="71"/>
      <c r="GN79" s="71"/>
    </row>
    <row r="80" spans="1:196" s="72" customFormat="1" ht="57" hidden="1" customHeight="1" x14ac:dyDescent="0.3">
      <c r="A80" s="190"/>
      <c r="B80" s="42" t="s">
        <v>21</v>
      </c>
      <c r="C80" s="119" t="s">
        <v>331</v>
      </c>
      <c r="D80" s="119" t="s">
        <v>66</v>
      </c>
      <c r="E80" s="205" t="s">
        <v>342</v>
      </c>
      <c r="F80" s="14"/>
      <c r="G80" s="14"/>
      <c r="H80" s="14"/>
      <c r="I80" s="29">
        <f t="shared" ref="I80" si="70">H80/$H$6</f>
        <v>0</v>
      </c>
      <c r="J80" s="14">
        <f t="shared" si="64"/>
        <v>0</v>
      </c>
      <c r="K80" s="16" t="str">
        <f t="shared" si="65"/>
        <v/>
      </c>
      <c r="L80" s="14"/>
      <c r="M80" s="14"/>
      <c r="N80" s="14"/>
      <c r="O80" s="14"/>
      <c r="P80" s="13">
        <f t="shared" si="62"/>
        <v>0</v>
      </c>
      <c r="Q80" s="19" t="str">
        <f t="shared" si="63"/>
        <v/>
      </c>
      <c r="R80" s="14">
        <f t="shared" si="10"/>
        <v>0</v>
      </c>
      <c r="S80" s="14">
        <f t="shared" si="11"/>
        <v>0</v>
      </c>
      <c r="T80" s="14">
        <f t="shared" si="19"/>
        <v>0</v>
      </c>
      <c r="U80" s="14">
        <f t="shared" si="19"/>
        <v>0</v>
      </c>
      <c r="V80" s="14">
        <f t="shared" si="6"/>
        <v>0</v>
      </c>
      <c r="W80" s="16" t="str">
        <f t="shared" si="61"/>
        <v/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71"/>
      <c r="GF80" s="71"/>
      <c r="GG80" s="71"/>
      <c r="GH80" s="71"/>
      <c r="GI80" s="71"/>
      <c r="GJ80" s="71"/>
      <c r="GK80" s="71"/>
      <c r="GL80" s="71"/>
      <c r="GM80" s="71"/>
      <c r="GN80" s="71"/>
    </row>
    <row r="81" spans="1:196" s="72" customFormat="1" ht="42" customHeight="1" thickBot="1" x14ac:dyDescent="0.35">
      <c r="A81" s="190"/>
      <c r="B81" s="42" t="s">
        <v>21</v>
      </c>
      <c r="C81" s="119" t="s">
        <v>186</v>
      </c>
      <c r="D81" s="119" t="s">
        <v>66</v>
      </c>
      <c r="E81" s="205" t="s">
        <v>192</v>
      </c>
      <c r="F81" s="14">
        <v>200</v>
      </c>
      <c r="G81" s="14">
        <v>200</v>
      </c>
      <c r="H81" s="14">
        <v>175.8</v>
      </c>
      <c r="I81" s="29">
        <f t="shared" si="8"/>
        <v>7.1922578903119312E-4</v>
      </c>
      <c r="J81" s="14">
        <f t="shared" si="64"/>
        <v>-24.199999999999989</v>
      </c>
      <c r="K81" s="16">
        <f t="shared" si="65"/>
        <v>0.879</v>
      </c>
      <c r="L81" s="14"/>
      <c r="M81" s="14"/>
      <c r="N81" s="14"/>
      <c r="O81" s="14"/>
      <c r="P81" s="13">
        <f t="shared" si="62"/>
        <v>0</v>
      </c>
      <c r="Q81" s="19" t="str">
        <f t="shared" si="63"/>
        <v/>
      </c>
      <c r="R81" s="14">
        <f t="shared" si="10"/>
        <v>200</v>
      </c>
      <c r="S81" s="14">
        <f t="shared" si="11"/>
        <v>200</v>
      </c>
      <c r="T81" s="14">
        <f t="shared" si="19"/>
        <v>200</v>
      </c>
      <c r="U81" s="14">
        <f t="shared" si="19"/>
        <v>175.8</v>
      </c>
      <c r="V81" s="14">
        <f t="shared" si="6"/>
        <v>-24.199999999999989</v>
      </c>
      <c r="W81" s="16">
        <f t="shared" si="61"/>
        <v>0.879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71"/>
      <c r="GF81" s="71"/>
      <c r="GG81" s="71"/>
      <c r="GH81" s="71"/>
      <c r="GI81" s="71"/>
      <c r="GJ81" s="71"/>
      <c r="GK81" s="71"/>
      <c r="GL81" s="71"/>
      <c r="GM81" s="71"/>
      <c r="GN81" s="71"/>
    </row>
    <row r="82" spans="1:196" s="70" customFormat="1" ht="78" customHeight="1" thickBot="1" x14ac:dyDescent="0.35">
      <c r="A82" s="192">
        <v>6</v>
      </c>
      <c r="B82" s="38" t="s">
        <v>16</v>
      </c>
      <c r="C82" s="38" t="s">
        <v>140</v>
      </c>
      <c r="D82" s="38" t="s">
        <v>51</v>
      </c>
      <c r="E82" s="221" t="s">
        <v>117</v>
      </c>
      <c r="F82" s="13">
        <v>45773.3</v>
      </c>
      <c r="G82" s="13">
        <v>16939</v>
      </c>
      <c r="H82" s="13">
        <v>15405.8</v>
      </c>
      <c r="I82" s="19">
        <f t="shared" si="8"/>
        <v>6.3027580549810877E-2</v>
      </c>
      <c r="J82" s="13">
        <f t="shared" si="64"/>
        <v>-1533.2000000000007</v>
      </c>
      <c r="K82" s="19">
        <f t="shared" si="65"/>
        <v>0.90948698270263884</v>
      </c>
      <c r="L82" s="13">
        <v>581.70000000000005</v>
      </c>
      <c r="M82" s="13">
        <v>581.70000000000005</v>
      </c>
      <c r="N82" s="13">
        <v>520</v>
      </c>
      <c r="O82" s="13"/>
      <c r="P82" s="13">
        <f t="shared" si="62"/>
        <v>-520</v>
      </c>
      <c r="Q82" s="19">
        <f t="shared" si="63"/>
        <v>0</v>
      </c>
      <c r="R82" s="13">
        <f t="shared" si="10"/>
        <v>46355</v>
      </c>
      <c r="S82" s="13">
        <f t="shared" si="11"/>
        <v>46355</v>
      </c>
      <c r="T82" s="13">
        <f t="shared" si="19"/>
        <v>17459</v>
      </c>
      <c r="U82" s="13">
        <f t="shared" si="19"/>
        <v>15405.8</v>
      </c>
      <c r="V82" s="13">
        <f t="shared" si="6"/>
        <v>-2053.2000000000007</v>
      </c>
      <c r="W82" s="19">
        <f t="shared" si="61"/>
        <v>0.8823987628157397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9"/>
      <c r="GF82" s="69"/>
      <c r="GG82" s="69"/>
      <c r="GH82" s="69"/>
      <c r="GI82" s="69"/>
      <c r="GJ82" s="69"/>
      <c r="GK82" s="69"/>
      <c r="GL82" s="69"/>
      <c r="GM82" s="69"/>
      <c r="GN82" s="69"/>
    </row>
    <row r="83" spans="1:196" s="5" customFormat="1" ht="42" customHeight="1" thickBot="1" x14ac:dyDescent="0.35">
      <c r="A83" s="192">
        <v>7</v>
      </c>
      <c r="B83" s="38" t="s">
        <v>16</v>
      </c>
      <c r="C83" s="38" t="s">
        <v>141</v>
      </c>
      <c r="D83" s="38" t="s">
        <v>51</v>
      </c>
      <c r="E83" s="221" t="s">
        <v>227</v>
      </c>
      <c r="F83" s="13">
        <v>56852.5</v>
      </c>
      <c r="G83" s="13">
        <v>21683.200000000001</v>
      </c>
      <c r="H83" s="222">
        <v>18142.5</v>
      </c>
      <c r="I83" s="19">
        <f t="shared" ref="I83:I154" si="71">H83/$H$6</f>
        <v>7.4223855958466547E-2</v>
      </c>
      <c r="J83" s="13">
        <f t="shared" si="64"/>
        <v>-3540.7000000000007</v>
      </c>
      <c r="K83" s="19">
        <f t="shared" si="65"/>
        <v>0.83670768152302244</v>
      </c>
      <c r="L83" s="13">
        <v>153</v>
      </c>
      <c r="M83" s="13">
        <v>221.1</v>
      </c>
      <c r="N83" s="13">
        <v>221.1</v>
      </c>
      <c r="O83" s="13">
        <v>68.099999999999994</v>
      </c>
      <c r="P83" s="13">
        <f t="shared" si="62"/>
        <v>-153</v>
      </c>
      <c r="Q83" s="19">
        <f t="shared" si="63"/>
        <v>0.30800542740841247</v>
      </c>
      <c r="R83" s="13">
        <f t="shared" ref="R83:R166" si="72">SUM(F83,L83)</f>
        <v>57005.5</v>
      </c>
      <c r="S83" s="13">
        <f t="shared" ref="S83:U178" si="73">SUM(F83,M83)</f>
        <v>57073.599999999999</v>
      </c>
      <c r="T83" s="13">
        <f t="shared" ref="T83:U166" si="74">SUM(G83,N83)</f>
        <v>21904.3</v>
      </c>
      <c r="U83" s="13">
        <f t="shared" si="74"/>
        <v>18210.599999999999</v>
      </c>
      <c r="V83" s="13">
        <f t="shared" ref="V83:V166" si="75">U83-T83</f>
        <v>-3693.7000000000007</v>
      </c>
      <c r="W83" s="19">
        <f t="shared" si="61"/>
        <v>0.83137100934519703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9"/>
      <c r="GF83" s="9"/>
      <c r="GG83" s="9"/>
      <c r="GH83" s="9"/>
      <c r="GI83" s="9"/>
      <c r="GJ83" s="9"/>
      <c r="GK83" s="9"/>
      <c r="GL83" s="9"/>
      <c r="GM83" s="9"/>
      <c r="GN83" s="9"/>
    </row>
    <row r="84" spans="1:196" s="5" customFormat="1" ht="26.25" customHeight="1" thickBot="1" x14ac:dyDescent="0.35">
      <c r="A84" s="192">
        <v>8</v>
      </c>
      <c r="B84" s="38" t="s">
        <v>16</v>
      </c>
      <c r="C84" s="38" t="s">
        <v>50</v>
      </c>
      <c r="D84" s="38" t="s">
        <v>85</v>
      </c>
      <c r="E84" s="193" t="s">
        <v>178</v>
      </c>
      <c r="F84" s="13">
        <v>2700</v>
      </c>
      <c r="G84" s="13">
        <v>1765</v>
      </c>
      <c r="H84" s="13">
        <v>1638.5</v>
      </c>
      <c r="I84" s="19">
        <f t="shared" si="71"/>
        <v>6.7033643647759376E-3</v>
      </c>
      <c r="J84" s="13">
        <f t="shared" si="64"/>
        <v>-126.5</v>
      </c>
      <c r="K84" s="19">
        <f t="shared" si="65"/>
        <v>0.92832861189801696</v>
      </c>
      <c r="L84" s="13"/>
      <c r="M84" s="13"/>
      <c r="N84" s="13"/>
      <c r="O84" s="13"/>
      <c r="P84" s="13">
        <f t="shared" si="62"/>
        <v>0</v>
      </c>
      <c r="Q84" s="19" t="str">
        <f t="shared" si="63"/>
        <v/>
      </c>
      <c r="R84" s="13">
        <f t="shared" si="72"/>
        <v>2700</v>
      </c>
      <c r="S84" s="13">
        <f t="shared" si="73"/>
        <v>2700</v>
      </c>
      <c r="T84" s="13">
        <f t="shared" si="74"/>
        <v>1765</v>
      </c>
      <c r="U84" s="13">
        <f t="shared" si="74"/>
        <v>1638.5</v>
      </c>
      <c r="V84" s="13">
        <f t="shared" si="75"/>
        <v>-126.5</v>
      </c>
      <c r="W84" s="19">
        <f t="shared" si="61"/>
        <v>0.92832861189801696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9"/>
      <c r="GF84" s="9"/>
      <c r="GG84" s="9"/>
      <c r="GH84" s="9"/>
      <c r="GI84" s="9"/>
      <c r="GJ84" s="9"/>
      <c r="GK84" s="9"/>
      <c r="GL84" s="9"/>
      <c r="GM84" s="9"/>
      <c r="GN84" s="9"/>
    </row>
    <row r="85" spans="1:196" s="5" customFormat="1" ht="27.75" customHeight="1" thickBot="1" x14ac:dyDescent="0.35">
      <c r="A85" s="192">
        <v>9</v>
      </c>
      <c r="B85" s="38"/>
      <c r="C85" s="38" t="s">
        <v>319</v>
      </c>
      <c r="D85" s="38" t="s">
        <v>141</v>
      </c>
      <c r="E85" s="193" t="s">
        <v>320</v>
      </c>
      <c r="F85" s="13">
        <v>15</v>
      </c>
      <c r="G85" s="13">
        <v>4</v>
      </c>
      <c r="H85" s="13"/>
      <c r="I85" s="19">
        <f t="shared" si="71"/>
        <v>0</v>
      </c>
      <c r="J85" s="13">
        <f t="shared" si="64"/>
        <v>-4</v>
      </c>
      <c r="K85" s="19">
        <f t="shared" si="65"/>
        <v>0</v>
      </c>
      <c r="L85" s="13"/>
      <c r="M85" s="13"/>
      <c r="N85" s="13"/>
      <c r="O85" s="13"/>
      <c r="P85" s="13">
        <f t="shared" si="62"/>
        <v>0</v>
      </c>
      <c r="Q85" s="19" t="str">
        <f t="shared" si="63"/>
        <v/>
      </c>
      <c r="R85" s="13">
        <f t="shared" si="72"/>
        <v>15</v>
      </c>
      <c r="S85" s="13">
        <f t="shared" si="73"/>
        <v>15</v>
      </c>
      <c r="T85" s="13">
        <f t="shared" si="74"/>
        <v>4</v>
      </c>
      <c r="U85" s="13">
        <f t="shared" si="74"/>
        <v>0</v>
      </c>
      <c r="V85" s="13">
        <f t="shared" si="75"/>
        <v>-4</v>
      </c>
      <c r="W85" s="19">
        <f t="shared" si="61"/>
        <v>0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9"/>
      <c r="GF85" s="9"/>
      <c r="GG85" s="9"/>
      <c r="GH85" s="9"/>
      <c r="GI85" s="9"/>
      <c r="GJ85" s="9"/>
      <c r="GK85" s="9"/>
      <c r="GL85" s="9"/>
      <c r="GM85" s="9"/>
      <c r="GN85" s="9"/>
    </row>
    <row r="86" spans="1:196" s="5" customFormat="1" ht="30" customHeight="1" thickBot="1" x14ac:dyDescent="0.35">
      <c r="A86" s="192">
        <v>10</v>
      </c>
      <c r="B86" s="38" t="s">
        <v>30</v>
      </c>
      <c r="C86" s="38" t="s">
        <v>109</v>
      </c>
      <c r="D86" s="38"/>
      <c r="E86" s="193" t="s">
        <v>75</v>
      </c>
      <c r="F86" s="13">
        <f>SUM(F87:F93,F95:F98)</f>
        <v>75197.799999999988</v>
      </c>
      <c r="G86" s="13">
        <f t="shared" ref="G86" si="76">SUM(G87:G93,G95:G98)</f>
        <v>26226.5</v>
      </c>
      <c r="H86" s="13">
        <f t="shared" ref="H86" si="77">SUM(H87:H93,H95:H98)</f>
        <v>25605.800000000003</v>
      </c>
      <c r="I86" s="19">
        <f t="shared" si="71"/>
        <v>0.10475740448677431</v>
      </c>
      <c r="J86" s="13">
        <f t="shared" si="64"/>
        <v>-620.69999999999709</v>
      </c>
      <c r="K86" s="19">
        <f t="shared" si="65"/>
        <v>0.97633309820220016</v>
      </c>
      <c r="L86" s="13">
        <f>SUM(L87:L93,L95:L98)</f>
        <v>16920.599999999999</v>
      </c>
      <c r="M86" s="13">
        <f t="shared" ref="M86:O86" si="78">SUM(M87:M93,M95:M98)</f>
        <v>16920.599999999999</v>
      </c>
      <c r="N86" s="13">
        <f t="shared" si="78"/>
        <v>14320.5</v>
      </c>
      <c r="O86" s="13">
        <f t="shared" si="78"/>
        <v>10024.299999999999</v>
      </c>
      <c r="P86" s="13">
        <f t="shared" si="62"/>
        <v>-4296.2000000000007</v>
      </c>
      <c r="Q86" s="19">
        <f t="shared" si="63"/>
        <v>0.69999650850179806</v>
      </c>
      <c r="R86" s="13">
        <f>SUM(R87:R93,R95:R98)</f>
        <v>92118.399999999994</v>
      </c>
      <c r="S86" s="13">
        <f t="shared" ref="S86" si="79">SUM(S87:S93,S95:S98)</f>
        <v>92118.399999999994</v>
      </c>
      <c r="T86" s="13">
        <f t="shared" ref="T86" si="80">SUM(T87:T93,T95:T98)</f>
        <v>40547</v>
      </c>
      <c r="U86" s="13">
        <f t="shared" si="74"/>
        <v>35630.100000000006</v>
      </c>
      <c r="V86" s="13">
        <f t="shared" si="75"/>
        <v>-4916.8999999999942</v>
      </c>
      <c r="W86" s="19">
        <f t="shared" si="61"/>
        <v>0.8787357880977632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9"/>
      <c r="GF86" s="9"/>
      <c r="GG86" s="9"/>
      <c r="GH86" s="9"/>
      <c r="GI86" s="9"/>
      <c r="GJ86" s="9"/>
      <c r="GK86" s="9"/>
      <c r="GL86" s="9"/>
      <c r="GM86" s="9"/>
      <c r="GN86" s="9"/>
    </row>
    <row r="87" spans="1:196" ht="38.25" hidden="1" customHeight="1" x14ac:dyDescent="0.3">
      <c r="A87" s="190"/>
      <c r="B87" s="42"/>
      <c r="C87" s="60" t="s">
        <v>156</v>
      </c>
      <c r="D87" s="60" t="s">
        <v>72</v>
      </c>
      <c r="E87" s="205" t="s">
        <v>157</v>
      </c>
      <c r="F87" s="14"/>
      <c r="G87" s="14"/>
      <c r="H87" s="14"/>
      <c r="I87" s="16">
        <f t="shared" si="71"/>
        <v>0</v>
      </c>
      <c r="J87" s="14">
        <f t="shared" si="64"/>
        <v>0</v>
      </c>
      <c r="K87" s="16" t="str">
        <f t="shared" si="65"/>
        <v/>
      </c>
      <c r="L87" s="14"/>
      <c r="M87" s="14"/>
      <c r="N87" s="14"/>
      <c r="O87" s="14"/>
      <c r="P87" s="14">
        <f t="shared" si="62"/>
        <v>0</v>
      </c>
      <c r="Q87" s="16" t="str">
        <f t="shared" si="63"/>
        <v/>
      </c>
      <c r="R87" s="14">
        <f t="shared" si="72"/>
        <v>0</v>
      </c>
      <c r="S87" s="14">
        <f t="shared" si="73"/>
        <v>0</v>
      </c>
      <c r="T87" s="14">
        <f t="shared" si="74"/>
        <v>0</v>
      </c>
      <c r="U87" s="14">
        <f t="shared" si="74"/>
        <v>0</v>
      </c>
      <c r="V87" s="14">
        <f t="shared" si="75"/>
        <v>0</v>
      </c>
      <c r="W87" s="16" t="str">
        <f t="shared" si="61"/>
        <v/>
      </c>
      <c r="X87" s="7"/>
      <c r="Y87" s="64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</row>
    <row r="88" spans="1:196" ht="43.5" customHeight="1" x14ac:dyDescent="0.3">
      <c r="A88" s="190"/>
      <c r="B88" s="42"/>
      <c r="C88" s="60" t="s">
        <v>327</v>
      </c>
      <c r="D88" s="60" t="s">
        <v>73</v>
      </c>
      <c r="E88" s="205" t="s">
        <v>328</v>
      </c>
      <c r="F88" s="14">
        <v>193.1</v>
      </c>
      <c r="G88" s="14"/>
      <c r="H88" s="14"/>
      <c r="I88" s="16">
        <f t="shared" si="71"/>
        <v>0</v>
      </c>
      <c r="J88" s="14">
        <f t="shared" si="64"/>
        <v>0</v>
      </c>
      <c r="K88" s="16" t="str">
        <f t="shared" si="65"/>
        <v/>
      </c>
      <c r="L88" s="14">
        <v>4300</v>
      </c>
      <c r="M88" s="14">
        <v>4300</v>
      </c>
      <c r="N88" s="14">
        <v>4300</v>
      </c>
      <c r="O88" s="14">
        <v>4255.3</v>
      </c>
      <c r="P88" s="14">
        <f t="shared" si="62"/>
        <v>-44.699999999999818</v>
      </c>
      <c r="Q88" s="16">
        <f t="shared" si="63"/>
        <v>0.98960465116279073</v>
      </c>
      <c r="R88" s="14">
        <f t="shared" si="72"/>
        <v>4493.1000000000004</v>
      </c>
      <c r="S88" s="14">
        <f t="shared" si="73"/>
        <v>4493.1000000000004</v>
      </c>
      <c r="T88" s="14">
        <f t="shared" si="74"/>
        <v>4300</v>
      </c>
      <c r="U88" s="14">
        <f>SUM(H88,O88)</f>
        <v>4255.3</v>
      </c>
      <c r="V88" s="14">
        <f t="shared" si="75"/>
        <v>-44.699999999999818</v>
      </c>
      <c r="W88" s="16">
        <f t="shared" si="61"/>
        <v>0.98960465116279073</v>
      </c>
      <c r="X88" s="7"/>
      <c r="Y88" s="64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</row>
    <row r="89" spans="1:196" ht="30" customHeight="1" x14ac:dyDescent="0.3">
      <c r="A89" s="190"/>
      <c r="B89" s="42" t="s">
        <v>34</v>
      </c>
      <c r="C89" s="60" t="s">
        <v>152</v>
      </c>
      <c r="D89" s="60" t="s">
        <v>73</v>
      </c>
      <c r="E89" s="205" t="s">
        <v>153</v>
      </c>
      <c r="F89" s="14"/>
      <c r="G89" s="14"/>
      <c r="H89" s="14"/>
      <c r="I89" s="29">
        <f t="shared" si="71"/>
        <v>0</v>
      </c>
      <c r="J89" s="14">
        <f t="shared" si="64"/>
        <v>0</v>
      </c>
      <c r="K89" s="16" t="str">
        <f t="shared" si="65"/>
        <v/>
      </c>
      <c r="L89" s="14">
        <v>5120.6000000000004</v>
      </c>
      <c r="M89" s="14">
        <v>5120.6000000000004</v>
      </c>
      <c r="N89" s="14">
        <v>5120.5</v>
      </c>
      <c r="O89" s="14">
        <v>4590</v>
      </c>
      <c r="P89" s="14">
        <f t="shared" si="62"/>
        <v>-530.5</v>
      </c>
      <c r="Q89" s="16">
        <f t="shared" si="63"/>
        <v>0.89639683624646027</v>
      </c>
      <c r="R89" s="14">
        <f t="shared" si="72"/>
        <v>5120.6000000000004</v>
      </c>
      <c r="S89" s="14">
        <f t="shared" si="73"/>
        <v>5120.6000000000004</v>
      </c>
      <c r="T89" s="14">
        <f t="shared" si="74"/>
        <v>5120.5</v>
      </c>
      <c r="U89" s="14">
        <f t="shared" si="74"/>
        <v>4590</v>
      </c>
      <c r="V89" s="14">
        <f t="shared" si="75"/>
        <v>-530.5</v>
      </c>
      <c r="W89" s="16">
        <f t="shared" si="61"/>
        <v>0.89639683624646027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</row>
    <row r="90" spans="1:196" ht="37.5" hidden="1" customHeight="1" x14ac:dyDescent="0.3">
      <c r="A90" s="190"/>
      <c r="B90" s="42" t="s">
        <v>34</v>
      </c>
      <c r="C90" s="60" t="s">
        <v>154</v>
      </c>
      <c r="D90" s="60" t="s">
        <v>73</v>
      </c>
      <c r="E90" s="205" t="s">
        <v>155</v>
      </c>
      <c r="F90" s="14"/>
      <c r="G90" s="14"/>
      <c r="H90" s="14"/>
      <c r="I90" s="16">
        <f t="shared" si="71"/>
        <v>0</v>
      </c>
      <c r="J90" s="14">
        <f t="shared" si="64"/>
        <v>0</v>
      </c>
      <c r="K90" s="16" t="str">
        <f t="shared" si="65"/>
        <v/>
      </c>
      <c r="L90" s="14"/>
      <c r="M90" s="14"/>
      <c r="N90" s="14"/>
      <c r="O90" s="14"/>
      <c r="P90" s="14">
        <f t="shared" si="62"/>
        <v>0</v>
      </c>
      <c r="Q90" s="16" t="str">
        <f t="shared" si="63"/>
        <v/>
      </c>
      <c r="R90" s="14">
        <f t="shared" si="72"/>
        <v>0</v>
      </c>
      <c r="S90" s="14">
        <f t="shared" si="73"/>
        <v>0</v>
      </c>
      <c r="T90" s="14">
        <f t="shared" si="74"/>
        <v>0</v>
      </c>
      <c r="U90" s="14">
        <f t="shared" si="74"/>
        <v>0</v>
      </c>
      <c r="V90" s="14">
        <f t="shared" si="75"/>
        <v>0</v>
      </c>
      <c r="W90" s="16" t="str">
        <f t="shared" si="61"/>
        <v/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</row>
    <row r="91" spans="1:196" ht="40.5" hidden="1" customHeight="1" x14ac:dyDescent="0.3">
      <c r="A91" s="190"/>
      <c r="B91" s="42"/>
      <c r="C91" s="60" t="s">
        <v>168</v>
      </c>
      <c r="D91" s="60" t="s">
        <v>73</v>
      </c>
      <c r="E91" s="209" t="s">
        <v>74</v>
      </c>
      <c r="F91" s="14"/>
      <c r="G91" s="14"/>
      <c r="H91" s="14"/>
      <c r="I91" s="29">
        <f t="shared" ref="I91" si="81">H91/$H$6</f>
        <v>0</v>
      </c>
      <c r="J91" s="14">
        <f t="shared" si="64"/>
        <v>0</v>
      </c>
      <c r="K91" s="16" t="str">
        <f t="shared" si="65"/>
        <v/>
      </c>
      <c r="L91" s="14"/>
      <c r="M91" s="14"/>
      <c r="N91" s="14"/>
      <c r="O91" s="14"/>
      <c r="P91" s="14">
        <f t="shared" si="62"/>
        <v>0</v>
      </c>
      <c r="Q91" s="19" t="str">
        <f t="shared" si="63"/>
        <v/>
      </c>
      <c r="R91" s="14">
        <f t="shared" si="72"/>
        <v>0</v>
      </c>
      <c r="S91" s="14">
        <f t="shared" si="73"/>
        <v>0</v>
      </c>
      <c r="T91" s="14">
        <f t="shared" si="74"/>
        <v>0</v>
      </c>
      <c r="U91" s="14">
        <f t="shared" si="74"/>
        <v>0</v>
      </c>
      <c r="V91" s="14">
        <f t="shared" si="75"/>
        <v>0</v>
      </c>
      <c r="W91" s="16" t="str">
        <f t="shared" si="61"/>
        <v/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ht="58.5" customHeight="1" x14ac:dyDescent="0.3">
      <c r="A92" s="190"/>
      <c r="B92" s="42" t="s">
        <v>34</v>
      </c>
      <c r="C92" s="119" t="s">
        <v>182</v>
      </c>
      <c r="D92" s="119" t="s">
        <v>73</v>
      </c>
      <c r="E92" s="209" t="s">
        <v>183</v>
      </c>
      <c r="F92" s="14">
        <v>17075.599999999999</v>
      </c>
      <c r="G92" s="14">
        <v>6097.4</v>
      </c>
      <c r="H92" s="14">
        <v>6097.4</v>
      </c>
      <c r="I92" s="16">
        <f t="shared" si="71"/>
        <v>2.4945434164043209E-2</v>
      </c>
      <c r="J92" s="14">
        <f t="shared" si="64"/>
        <v>0</v>
      </c>
      <c r="K92" s="16">
        <f t="shared" si="65"/>
        <v>1</v>
      </c>
      <c r="L92" s="14"/>
      <c r="M92" s="14"/>
      <c r="N92" s="14"/>
      <c r="O92" s="14"/>
      <c r="P92" s="13">
        <f t="shared" si="62"/>
        <v>0</v>
      </c>
      <c r="Q92" s="19" t="str">
        <f t="shared" si="63"/>
        <v/>
      </c>
      <c r="R92" s="14">
        <f t="shared" si="72"/>
        <v>17075.599999999999</v>
      </c>
      <c r="S92" s="14">
        <f t="shared" si="73"/>
        <v>17075.599999999999</v>
      </c>
      <c r="T92" s="14">
        <f t="shared" si="74"/>
        <v>6097.4</v>
      </c>
      <c r="U92" s="14">
        <f t="shared" si="74"/>
        <v>6097.4</v>
      </c>
      <c r="V92" s="14">
        <f t="shared" si="75"/>
        <v>0</v>
      </c>
      <c r="W92" s="16">
        <f t="shared" si="61"/>
        <v>1</v>
      </c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ht="27" customHeight="1" x14ac:dyDescent="0.3">
      <c r="A93" s="190"/>
      <c r="B93" s="42" t="s">
        <v>17</v>
      </c>
      <c r="C93" s="119" t="s">
        <v>142</v>
      </c>
      <c r="D93" s="119" t="s">
        <v>73</v>
      </c>
      <c r="E93" s="210" t="s">
        <v>143</v>
      </c>
      <c r="F93" s="22">
        <v>57929.1</v>
      </c>
      <c r="G93" s="22">
        <v>20129.099999999999</v>
      </c>
      <c r="H93" s="22">
        <v>19508.400000000001</v>
      </c>
      <c r="I93" s="16">
        <f t="shared" si="71"/>
        <v>7.9811970322731102E-2</v>
      </c>
      <c r="J93" s="14">
        <f t="shared" si="64"/>
        <v>-620.69999999999709</v>
      </c>
      <c r="K93" s="16">
        <f t="shared" si="65"/>
        <v>0.96916404608253737</v>
      </c>
      <c r="L93" s="14">
        <v>4900</v>
      </c>
      <c r="M93" s="14">
        <v>4900</v>
      </c>
      <c r="N93" s="14">
        <v>4900</v>
      </c>
      <c r="O93" s="14">
        <v>1179</v>
      </c>
      <c r="P93" s="14">
        <f t="shared" si="62"/>
        <v>-3721</v>
      </c>
      <c r="Q93" s="16">
        <f t="shared" si="63"/>
        <v>0.24061224489795918</v>
      </c>
      <c r="R93" s="14">
        <f t="shared" si="72"/>
        <v>62829.1</v>
      </c>
      <c r="S93" s="14">
        <f>SUM(F93,M93)</f>
        <v>62829.1</v>
      </c>
      <c r="T93" s="14">
        <f t="shared" si="74"/>
        <v>25029.1</v>
      </c>
      <c r="U93" s="14">
        <f t="shared" si="74"/>
        <v>20687.400000000001</v>
      </c>
      <c r="V93" s="14">
        <f t="shared" si="75"/>
        <v>-4341.6999999999971</v>
      </c>
      <c r="W93" s="16">
        <f t="shared" si="61"/>
        <v>0.82653391452349478</v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196" s="48" customFormat="1" ht="69" hidden="1" customHeight="1" x14ac:dyDescent="0.3">
      <c r="A94" s="200"/>
      <c r="B94" s="44"/>
      <c r="C94" s="116"/>
      <c r="D94" s="116"/>
      <c r="E94" s="202" t="s">
        <v>286</v>
      </c>
      <c r="F94" s="21"/>
      <c r="G94" s="21"/>
      <c r="H94" s="21"/>
      <c r="I94" s="30">
        <f t="shared" si="71"/>
        <v>0</v>
      </c>
      <c r="J94" s="14">
        <f t="shared" si="64"/>
        <v>0</v>
      </c>
      <c r="K94" s="16" t="str">
        <f t="shared" si="65"/>
        <v/>
      </c>
      <c r="L94" s="21"/>
      <c r="M94" s="21"/>
      <c r="N94" s="21"/>
      <c r="O94" s="33"/>
      <c r="P94" s="14">
        <f t="shared" si="62"/>
        <v>0</v>
      </c>
      <c r="Q94" s="16" t="str">
        <f t="shared" si="63"/>
        <v/>
      </c>
      <c r="R94" s="21">
        <f t="shared" si="72"/>
        <v>0</v>
      </c>
      <c r="S94" s="21">
        <f t="shared" si="73"/>
        <v>0</v>
      </c>
      <c r="T94" s="21">
        <f t="shared" si="74"/>
        <v>0</v>
      </c>
      <c r="U94" s="14">
        <f t="shared" si="74"/>
        <v>0</v>
      </c>
      <c r="V94" s="14">
        <f t="shared" si="75"/>
        <v>0</v>
      </c>
      <c r="W94" s="16" t="str">
        <f t="shared" si="61"/>
        <v/>
      </c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/>
      <c r="EL94" s="46"/>
      <c r="EM94" s="46"/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46"/>
      <c r="EY94" s="46"/>
      <c r="EZ94" s="46"/>
      <c r="FA94" s="46"/>
      <c r="FB94" s="46"/>
      <c r="FC94" s="46"/>
      <c r="FD94" s="46"/>
      <c r="FE94" s="46"/>
      <c r="FF94" s="46"/>
      <c r="FG94" s="46"/>
      <c r="FH94" s="46"/>
      <c r="FI94" s="46"/>
      <c r="FJ94" s="46"/>
      <c r="FK94" s="46"/>
      <c r="FL94" s="46"/>
      <c r="FM94" s="46"/>
      <c r="FN94" s="46"/>
      <c r="FO94" s="46"/>
      <c r="FP94" s="46"/>
      <c r="FQ94" s="46"/>
      <c r="FR94" s="46"/>
      <c r="FS94" s="46"/>
      <c r="FT94" s="46"/>
      <c r="FU94" s="46"/>
      <c r="FV94" s="46"/>
      <c r="FW94" s="46"/>
      <c r="FX94" s="46"/>
      <c r="FY94" s="46"/>
      <c r="FZ94" s="46"/>
      <c r="GA94" s="46"/>
      <c r="GB94" s="46"/>
      <c r="GC94" s="46"/>
      <c r="GD94" s="46"/>
      <c r="GE94" s="47"/>
      <c r="GF94" s="47"/>
      <c r="GG94" s="47"/>
      <c r="GH94" s="47"/>
      <c r="GI94" s="47"/>
      <c r="GJ94" s="47"/>
      <c r="GK94" s="47"/>
      <c r="GL94" s="47"/>
      <c r="GM94" s="47"/>
      <c r="GN94" s="47"/>
    </row>
    <row r="95" spans="1:196" s="48" customFormat="1" ht="135.6" hidden="1" customHeight="1" x14ac:dyDescent="0.3">
      <c r="A95" s="200"/>
      <c r="B95" s="44" t="s">
        <v>17</v>
      </c>
      <c r="C95" s="120" t="s">
        <v>285</v>
      </c>
      <c r="D95" s="120" t="s">
        <v>266</v>
      </c>
      <c r="E95" s="211" t="s">
        <v>288</v>
      </c>
      <c r="F95" s="23"/>
      <c r="G95" s="23"/>
      <c r="H95" s="23"/>
      <c r="I95" s="30">
        <f t="shared" ref="I95:I97" si="82">H95/$H$6</f>
        <v>0</v>
      </c>
      <c r="J95" s="14">
        <f t="shared" si="64"/>
        <v>0</v>
      </c>
      <c r="K95" s="16" t="str">
        <f t="shared" si="65"/>
        <v/>
      </c>
      <c r="L95" s="21"/>
      <c r="M95" s="21"/>
      <c r="N95" s="21"/>
      <c r="O95" s="33"/>
      <c r="P95" s="14">
        <f t="shared" si="62"/>
        <v>0</v>
      </c>
      <c r="Q95" s="16" t="str">
        <f t="shared" si="63"/>
        <v/>
      </c>
      <c r="R95" s="21">
        <f t="shared" si="72"/>
        <v>0</v>
      </c>
      <c r="S95" s="21">
        <f t="shared" si="73"/>
        <v>0</v>
      </c>
      <c r="T95" s="21">
        <f t="shared" si="74"/>
        <v>0</v>
      </c>
      <c r="U95" s="14">
        <f t="shared" si="74"/>
        <v>0</v>
      </c>
      <c r="V95" s="21">
        <f t="shared" si="75"/>
        <v>0</v>
      </c>
      <c r="W95" s="16" t="str">
        <f t="shared" si="61"/>
        <v/>
      </c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7"/>
      <c r="GF95" s="47"/>
      <c r="GG95" s="47"/>
      <c r="GH95" s="47"/>
      <c r="GI95" s="47"/>
      <c r="GJ95" s="47"/>
      <c r="GK95" s="47"/>
      <c r="GL95" s="47"/>
      <c r="GM95" s="47"/>
      <c r="GN95" s="47"/>
    </row>
    <row r="96" spans="1:196" ht="38.25" hidden="1" customHeight="1" x14ac:dyDescent="0.3">
      <c r="A96" s="190"/>
      <c r="B96" s="42" t="s">
        <v>17</v>
      </c>
      <c r="C96" s="119" t="s">
        <v>174</v>
      </c>
      <c r="D96" s="119" t="s">
        <v>72</v>
      </c>
      <c r="E96" s="210" t="s">
        <v>175</v>
      </c>
      <c r="F96" s="22"/>
      <c r="G96" s="22"/>
      <c r="H96" s="22"/>
      <c r="I96" s="16">
        <f t="shared" si="82"/>
        <v>0</v>
      </c>
      <c r="J96" s="14">
        <f t="shared" si="64"/>
        <v>0</v>
      </c>
      <c r="K96" s="16" t="str">
        <f t="shared" si="65"/>
        <v/>
      </c>
      <c r="L96" s="14"/>
      <c r="M96" s="14"/>
      <c r="N96" s="14"/>
      <c r="O96" s="14"/>
      <c r="P96" s="14">
        <f t="shared" si="62"/>
        <v>0</v>
      </c>
      <c r="Q96" s="16" t="str">
        <f t="shared" si="63"/>
        <v/>
      </c>
      <c r="R96" s="14">
        <f t="shared" si="72"/>
        <v>0</v>
      </c>
      <c r="S96" s="14">
        <f t="shared" si="73"/>
        <v>0</v>
      </c>
      <c r="T96" s="14">
        <f t="shared" si="74"/>
        <v>0</v>
      </c>
      <c r="U96" s="14">
        <f t="shared" si="74"/>
        <v>0</v>
      </c>
      <c r="V96" s="14">
        <f t="shared" si="75"/>
        <v>0</v>
      </c>
      <c r="W96" s="16" t="str">
        <f t="shared" si="61"/>
        <v/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s="48" customFormat="1" ht="121.15" hidden="1" customHeight="1" x14ac:dyDescent="0.3">
      <c r="A97" s="200"/>
      <c r="B97" s="44" t="s">
        <v>17</v>
      </c>
      <c r="C97" s="61" t="s">
        <v>200</v>
      </c>
      <c r="D97" s="61" t="s">
        <v>72</v>
      </c>
      <c r="E97" s="211" t="s">
        <v>330</v>
      </c>
      <c r="F97" s="23"/>
      <c r="G97" s="23"/>
      <c r="H97" s="23"/>
      <c r="I97" s="30">
        <f t="shared" si="82"/>
        <v>0</v>
      </c>
      <c r="J97" s="14">
        <f t="shared" si="64"/>
        <v>0</v>
      </c>
      <c r="K97" s="16" t="str">
        <f t="shared" si="65"/>
        <v/>
      </c>
      <c r="L97" s="21"/>
      <c r="M97" s="21"/>
      <c r="N97" s="21"/>
      <c r="O97" s="21"/>
      <c r="P97" s="14">
        <f t="shared" si="62"/>
        <v>0</v>
      </c>
      <c r="Q97" s="16" t="str">
        <f t="shared" si="63"/>
        <v/>
      </c>
      <c r="R97" s="21">
        <f t="shared" si="72"/>
        <v>0</v>
      </c>
      <c r="S97" s="21">
        <f t="shared" si="73"/>
        <v>0</v>
      </c>
      <c r="T97" s="21">
        <f t="shared" si="74"/>
        <v>0</v>
      </c>
      <c r="U97" s="14">
        <f t="shared" si="74"/>
        <v>0</v>
      </c>
      <c r="V97" s="37">
        <f t="shared" si="75"/>
        <v>0</v>
      </c>
      <c r="W97" s="16" t="str">
        <f t="shared" si="61"/>
        <v/>
      </c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  <c r="DN97" s="46"/>
      <c r="DO97" s="46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6"/>
      <c r="EK97" s="46"/>
      <c r="EL97" s="46"/>
      <c r="EM97" s="46"/>
      <c r="EN97" s="46"/>
      <c r="EO97" s="46"/>
      <c r="EP97" s="46"/>
      <c r="EQ97" s="46"/>
      <c r="ER97" s="46"/>
      <c r="ES97" s="46"/>
      <c r="ET97" s="46"/>
      <c r="EU97" s="46"/>
      <c r="EV97" s="46"/>
      <c r="EW97" s="46"/>
      <c r="EX97" s="46"/>
      <c r="EY97" s="46"/>
      <c r="EZ97" s="46"/>
      <c r="FA97" s="46"/>
      <c r="FB97" s="46"/>
      <c r="FC97" s="46"/>
      <c r="FD97" s="46"/>
      <c r="FE97" s="46"/>
      <c r="FF97" s="46"/>
      <c r="FG97" s="46"/>
      <c r="FH97" s="46"/>
      <c r="FI97" s="46"/>
      <c r="FJ97" s="46"/>
      <c r="FK97" s="46"/>
      <c r="FL97" s="46"/>
      <c r="FM97" s="46"/>
      <c r="FN97" s="46"/>
      <c r="FO97" s="46"/>
      <c r="FP97" s="46"/>
      <c r="FQ97" s="46"/>
      <c r="FR97" s="46"/>
      <c r="FS97" s="46"/>
      <c r="FT97" s="46"/>
      <c r="FU97" s="46"/>
      <c r="FV97" s="46"/>
      <c r="FW97" s="46"/>
      <c r="FX97" s="46"/>
      <c r="FY97" s="46"/>
      <c r="FZ97" s="46"/>
      <c r="GA97" s="46"/>
      <c r="GB97" s="46"/>
      <c r="GC97" s="46"/>
      <c r="GD97" s="46"/>
      <c r="GE97" s="47"/>
      <c r="GF97" s="47"/>
      <c r="GG97" s="47"/>
      <c r="GH97" s="47"/>
      <c r="GI97" s="47"/>
      <c r="GJ97" s="47"/>
      <c r="GK97" s="47"/>
      <c r="GL97" s="47"/>
      <c r="GM97" s="47"/>
      <c r="GN97" s="47"/>
    </row>
    <row r="98" spans="1:196" ht="36.6" customHeight="1" x14ac:dyDescent="0.3">
      <c r="A98" s="190"/>
      <c r="B98" s="42" t="s">
        <v>17</v>
      </c>
      <c r="C98" s="60" t="s">
        <v>264</v>
      </c>
      <c r="D98" s="60" t="s">
        <v>266</v>
      </c>
      <c r="E98" s="210" t="s">
        <v>265</v>
      </c>
      <c r="F98" s="22"/>
      <c r="G98" s="22"/>
      <c r="H98" s="22"/>
      <c r="I98" s="16">
        <f t="shared" ref="I98" si="83">H98/$H$6</f>
        <v>0</v>
      </c>
      <c r="J98" s="14">
        <f t="shared" si="64"/>
        <v>0</v>
      </c>
      <c r="K98" s="16" t="str">
        <f t="shared" si="65"/>
        <v/>
      </c>
      <c r="L98" s="14">
        <v>2600</v>
      </c>
      <c r="M98" s="14">
        <v>2600</v>
      </c>
      <c r="N98" s="14"/>
      <c r="O98" s="14"/>
      <c r="P98" s="14">
        <f t="shared" si="62"/>
        <v>0</v>
      </c>
      <c r="Q98" s="16" t="str">
        <f t="shared" si="63"/>
        <v/>
      </c>
      <c r="R98" s="14">
        <f t="shared" ref="R98:R99" si="84">SUM(F98,L98)</f>
        <v>2600</v>
      </c>
      <c r="S98" s="14">
        <f t="shared" ref="S98:S99" si="85">SUM(F98,M98)</f>
        <v>2600</v>
      </c>
      <c r="T98" s="14">
        <f t="shared" ref="T98:T99" si="86">SUM(G98,N98)</f>
        <v>0</v>
      </c>
      <c r="U98" s="14">
        <f t="shared" si="74"/>
        <v>0</v>
      </c>
      <c r="V98" s="14">
        <f t="shared" ref="V98" si="87">U98-T98</f>
        <v>0</v>
      </c>
      <c r="W98" s="16" t="str">
        <f t="shared" si="61"/>
        <v/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</row>
    <row r="99" spans="1:196" s="5" customFormat="1" ht="31.5" customHeight="1" thickBot="1" x14ac:dyDescent="0.35">
      <c r="A99" s="192">
        <v>11</v>
      </c>
      <c r="B99" s="38" t="s">
        <v>30</v>
      </c>
      <c r="C99" s="38" t="s">
        <v>259</v>
      </c>
      <c r="D99" s="38"/>
      <c r="E99" s="193" t="s">
        <v>260</v>
      </c>
      <c r="F99" s="13">
        <f>F100+F101+F102+F104+F105+F106+F107+F108+F109+F111+F114+F115+F117+F118+F126+F131+F133+F134+F135+F120</f>
        <v>9652.8000000000011</v>
      </c>
      <c r="G99" s="13">
        <f t="shared" ref="G99:H99" si="88">G100+G101+G102+G104+G105+G106+G107+G108+G109+G111+G114+G115+G117+G118+G126+G131+G133+G134+G135+G120</f>
        <v>5550.5999999999995</v>
      </c>
      <c r="H99" s="13">
        <f t="shared" si="88"/>
        <v>109.5</v>
      </c>
      <c r="I99" s="19">
        <f t="shared" ref="I99" si="89">H99/$H$6</f>
        <v>4.479819334409308E-4</v>
      </c>
      <c r="J99" s="13">
        <f t="shared" si="64"/>
        <v>-5441.0999999999995</v>
      </c>
      <c r="K99" s="19">
        <f t="shared" si="65"/>
        <v>1.9727597016538756E-2</v>
      </c>
      <c r="L99" s="13">
        <f>L100+L101+L102+L104+L105+L106+L107+L108+L109+L111+L114+L115+L117+L118+L120+L131+L133+L134+L135</f>
        <v>160</v>
      </c>
      <c r="M99" s="13">
        <f>M100+M101+M102+M104+M105+M106+M107+M108+M109+M111+M114+M115+M117+M118+M120+M131+M133+M134+M135</f>
        <v>160</v>
      </c>
      <c r="N99" s="13">
        <f>N100+N101+N102+N104+N105+N106+N107+N108+N109+N111+N114+N115+N117+N118+N120+N131+N133+N134+N135</f>
        <v>48</v>
      </c>
      <c r="O99" s="13">
        <f>O100+O101+O102+O104+O105+O106+O107+O108+O109+O111+O114+O115+O117+O118+O131+O133+O134+O135+O120</f>
        <v>0</v>
      </c>
      <c r="P99" s="13">
        <f t="shared" si="62"/>
        <v>-48</v>
      </c>
      <c r="Q99" s="19">
        <f t="shared" si="63"/>
        <v>0</v>
      </c>
      <c r="R99" s="13">
        <f t="shared" si="84"/>
        <v>9812.8000000000011</v>
      </c>
      <c r="S99" s="13">
        <f t="shared" si="85"/>
        <v>9812.8000000000011</v>
      </c>
      <c r="T99" s="13">
        <f t="shared" si="86"/>
        <v>5598.5999999999995</v>
      </c>
      <c r="U99" s="13">
        <f>U100+U101+U102+U104+U105+U106+U107+U108+U109+U111+U114+U115+U117+U118+U131+U133+U134+U135+U120</f>
        <v>109.5</v>
      </c>
      <c r="V99" s="13">
        <f t="shared" ref="V99" si="90">U99-T99</f>
        <v>-5489.0999999999995</v>
      </c>
      <c r="W99" s="19">
        <f t="shared" si="61"/>
        <v>1.9558461043832388E-2</v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9"/>
      <c r="GF99" s="9"/>
      <c r="GG99" s="9"/>
      <c r="GH99" s="9"/>
      <c r="GI99" s="9"/>
      <c r="GJ99" s="9"/>
      <c r="GK99" s="9"/>
      <c r="GL99" s="9"/>
      <c r="GM99" s="9"/>
      <c r="GN99" s="9"/>
    </row>
    <row r="100" spans="1:196" s="5" customFormat="1" ht="30" customHeight="1" thickBot="1" x14ac:dyDescent="0.35">
      <c r="A100" s="190"/>
      <c r="B100" s="73">
        <v>180404</v>
      </c>
      <c r="C100" s="60" t="s">
        <v>201</v>
      </c>
      <c r="D100" s="60" t="s">
        <v>203</v>
      </c>
      <c r="E100" s="205" t="s">
        <v>202</v>
      </c>
      <c r="F100" s="15">
        <v>180</v>
      </c>
      <c r="G100" s="15">
        <v>150</v>
      </c>
      <c r="H100" s="15"/>
      <c r="I100" s="29">
        <f t="shared" si="71"/>
        <v>0</v>
      </c>
      <c r="J100" s="14">
        <f t="shared" si="64"/>
        <v>-150</v>
      </c>
      <c r="K100" s="16">
        <f t="shared" si="65"/>
        <v>0</v>
      </c>
      <c r="L100" s="14">
        <v>160</v>
      </c>
      <c r="M100" s="14">
        <v>160</v>
      </c>
      <c r="N100" s="14">
        <v>48</v>
      </c>
      <c r="O100" s="15"/>
      <c r="P100" s="14">
        <f t="shared" si="62"/>
        <v>-48</v>
      </c>
      <c r="Q100" s="16">
        <f t="shared" si="63"/>
        <v>0</v>
      </c>
      <c r="R100" s="14">
        <f t="shared" si="72"/>
        <v>340</v>
      </c>
      <c r="S100" s="14">
        <f t="shared" si="73"/>
        <v>340</v>
      </c>
      <c r="T100" s="14">
        <f t="shared" si="74"/>
        <v>198</v>
      </c>
      <c r="U100" s="14">
        <f t="shared" si="74"/>
        <v>0</v>
      </c>
      <c r="V100" s="14">
        <f>U100-T100</f>
        <v>-198</v>
      </c>
      <c r="W100" s="16">
        <f t="shared" si="61"/>
        <v>0</v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9"/>
      <c r="GF100" s="9"/>
      <c r="GG100" s="9"/>
      <c r="GH100" s="9"/>
      <c r="GI100" s="9"/>
      <c r="GJ100" s="9"/>
      <c r="GK100" s="9"/>
      <c r="GL100" s="9"/>
      <c r="GM100" s="9"/>
      <c r="GN100" s="9"/>
    </row>
    <row r="101" spans="1:196" s="5" customFormat="1" ht="39" hidden="1" customHeight="1" thickBot="1" x14ac:dyDescent="0.35">
      <c r="A101" s="190"/>
      <c r="B101" s="73">
        <v>180404</v>
      </c>
      <c r="C101" s="119" t="s">
        <v>77</v>
      </c>
      <c r="D101" s="119" t="s">
        <v>158</v>
      </c>
      <c r="E101" s="205" t="s">
        <v>159</v>
      </c>
      <c r="F101" s="15"/>
      <c r="G101" s="15"/>
      <c r="H101" s="15"/>
      <c r="I101" s="16">
        <f t="shared" si="71"/>
        <v>0</v>
      </c>
      <c r="J101" s="14">
        <f t="shared" si="64"/>
        <v>0</v>
      </c>
      <c r="K101" s="16" t="str">
        <f t="shared" si="65"/>
        <v/>
      </c>
      <c r="L101" s="14"/>
      <c r="M101" s="14"/>
      <c r="N101" s="14"/>
      <c r="O101" s="15"/>
      <c r="P101" s="14">
        <f t="shared" si="62"/>
        <v>0</v>
      </c>
      <c r="Q101" s="16" t="str">
        <f t="shared" si="63"/>
        <v/>
      </c>
      <c r="R101" s="14">
        <f t="shared" si="72"/>
        <v>0</v>
      </c>
      <c r="S101" s="14">
        <f t="shared" si="73"/>
        <v>0</v>
      </c>
      <c r="T101" s="14">
        <f t="shared" si="74"/>
        <v>0</v>
      </c>
      <c r="U101" s="14">
        <f t="shared" si="74"/>
        <v>0</v>
      </c>
      <c r="V101" s="14">
        <f t="shared" si="75"/>
        <v>0</v>
      </c>
      <c r="W101" s="16" t="str">
        <f t="shared" si="61"/>
        <v/>
      </c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9"/>
      <c r="GF101" s="9"/>
      <c r="GG101" s="9"/>
      <c r="GH101" s="9"/>
      <c r="GI101" s="9"/>
      <c r="GJ101" s="9"/>
      <c r="GK101" s="9"/>
      <c r="GL101" s="9"/>
      <c r="GM101" s="9"/>
      <c r="GN101" s="9"/>
    </row>
    <row r="102" spans="1:196" s="5" customFormat="1" ht="27" hidden="1" customHeight="1" thickBot="1" x14ac:dyDescent="0.35">
      <c r="A102" s="190"/>
      <c r="B102" s="73">
        <v>180404</v>
      </c>
      <c r="C102" s="119" t="s">
        <v>179</v>
      </c>
      <c r="D102" s="119" t="s">
        <v>158</v>
      </c>
      <c r="E102" s="205" t="s">
        <v>180</v>
      </c>
      <c r="F102" s="15"/>
      <c r="G102" s="15"/>
      <c r="H102" s="15"/>
      <c r="I102" s="16">
        <f t="shared" si="71"/>
        <v>0</v>
      </c>
      <c r="J102" s="14">
        <f t="shared" si="64"/>
        <v>0</v>
      </c>
      <c r="K102" s="16" t="str">
        <f t="shared" si="65"/>
        <v/>
      </c>
      <c r="L102" s="14"/>
      <c r="M102" s="14"/>
      <c r="N102" s="14"/>
      <c r="O102" s="15"/>
      <c r="P102" s="14">
        <f t="shared" si="62"/>
        <v>0</v>
      </c>
      <c r="Q102" s="16" t="str">
        <f t="shared" si="63"/>
        <v/>
      </c>
      <c r="R102" s="14">
        <f t="shared" si="72"/>
        <v>0</v>
      </c>
      <c r="S102" s="14">
        <f t="shared" si="73"/>
        <v>0</v>
      </c>
      <c r="T102" s="14">
        <f t="shared" si="74"/>
        <v>0</v>
      </c>
      <c r="U102" s="14">
        <f t="shared" si="74"/>
        <v>0</v>
      </c>
      <c r="V102" s="14">
        <f t="shared" si="75"/>
        <v>0</v>
      </c>
      <c r="W102" s="16" t="str">
        <f t="shared" si="61"/>
        <v/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9"/>
      <c r="GF102" s="9"/>
      <c r="GG102" s="9"/>
      <c r="GH102" s="9"/>
      <c r="GI102" s="9"/>
      <c r="GJ102" s="9"/>
      <c r="GK102" s="9"/>
      <c r="GL102" s="9"/>
      <c r="GM102" s="9"/>
      <c r="GN102" s="9"/>
    </row>
    <row r="103" spans="1:196" s="48" customFormat="1" ht="73.5" hidden="1" customHeight="1" x14ac:dyDescent="0.3">
      <c r="A103" s="200"/>
      <c r="B103" s="44"/>
      <c r="C103" s="116"/>
      <c r="D103" s="116"/>
      <c r="E103" s="202" t="s">
        <v>278</v>
      </c>
      <c r="F103" s="21"/>
      <c r="G103" s="21"/>
      <c r="H103" s="21"/>
      <c r="I103" s="30">
        <f t="shared" si="71"/>
        <v>0</v>
      </c>
      <c r="J103" s="14">
        <f t="shared" si="64"/>
        <v>0</v>
      </c>
      <c r="K103" s="16" t="str">
        <f t="shared" si="65"/>
        <v/>
      </c>
      <c r="L103" s="21"/>
      <c r="M103" s="21"/>
      <c r="N103" s="21"/>
      <c r="O103" s="21"/>
      <c r="P103" s="14">
        <f t="shared" si="62"/>
        <v>0</v>
      </c>
      <c r="Q103" s="16" t="str">
        <f t="shared" si="63"/>
        <v/>
      </c>
      <c r="R103" s="21">
        <f t="shared" si="72"/>
        <v>0</v>
      </c>
      <c r="S103" s="21">
        <f t="shared" si="73"/>
        <v>0</v>
      </c>
      <c r="T103" s="21">
        <f t="shared" si="74"/>
        <v>0</v>
      </c>
      <c r="U103" s="14">
        <f t="shared" si="74"/>
        <v>0</v>
      </c>
      <c r="V103" s="21">
        <f t="shared" si="75"/>
        <v>0</v>
      </c>
      <c r="W103" s="16" t="str">
        <f t="shared" si="61"/>
        <v/>
      </c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  <c r="EZ103" s="46"/>
      <c r="FA103" s="46"/>
      <c r="FB103" s="46"/>
      <c r="FC103" s="46"/>
      <c r="FD103" s="46"/>
      <c r="FE103" s="46"/>
      <c r="FF103" s="46"/>
      <c r="FG103" s="46"/>
      <c r="FH103" s="46"/>
      <c r="FI103" s="46"/>
      <c r="FJ103" s="46"/>
      <c r="FK103" s="46"/>
      <c r="FL103" s="46"/>
      <c r="FM103" s="46"/>
      <c r="FN103" s="46"/>
      <c r="FO103" s="46"/>
      <c r="FP103" s="46"/>
      <c r="FQ103" s="46"/>
      <c r="FR103" s="46"/>
      <c r="FS103" s="46"/>
      <c r="FT103" s="46"/>
      <c r="FU103" s="46"/>
      <c r="FV103" s="46"/>
      <c r="FW103" s="46"/>
      <c r="FX103" s="46"/>
      <c r="FY103" s="46"/>
      <c r="FZ103" s="46"/>
      <c r="GA103" s="46"/>
      <c r="GB103" s="46"/>
      <c r="GC103" s="46"/>
      <c r="GD103" s="46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</row>
    <row r="104" spans="1:196" s="5" customFormat="1" ht="25.9" hidden="1" customHeight="1" thickBot="1" x14ac:dyDescent="0.35">
      <c r="A104" s="190"/>
      <c r="B104" s="73"/>
      <c r="C104" s="119" t="s">
        <v>224</v>
      </c>
      <c r="D104" s="119" t="s">
        <v>158</v>
      </c>
      <c r="E104" s="205" t="s">
        <v>225</v>
      </c>
      <c r="F104" s="15"/>
      <c r="G104" s="15"/>
      <c r="H104" s="15"/>
      <c r="I104" s="16">
        <f t="shared" si="71"/>
        <v>0</v>
      </c>
      <c r="J104" s="14">
        <f t="shared" si="64"/>
        <v>0</v>
      </c>
      <c r="K104" s="16" t="str">
        <f t="shared" si="65"/>
        <v/>
      </c>
      <c r="L104" s="14"/>
      <c r="M104" s="14"/>
      <c r="N104" s="14"/>
      <c r="O104" s="15"/>
      <c r="P104" s="14">
        <f t="shared" si="62"/>
        <v>0</v>
      </c>
      <c r="Q104" s="16" t="str">
        <f t="shared" si="63"/>
        <v/>
      </c>
      <c r="R104" s="14">
        <f t="shared" si="72"/>
        <v>0</v>
      </c>
      <c r="S104" s="14">
        <f t="shared" si="73"/>
        <v>0</v>
      </c>
      <c r="T104" s="14">
        <f t="shared" si="74"/>
        <v>0</v>
      </c>
      <c r="U104" s="14">
        <f t="shared" si="74"/>
        <v>0</v>
      </c>
      <c r="V104" s="14">
        <f t="shared" si="75"/>
        <v>0</v>
      </c>
      <c r="W104" s="16" t="str">
        <f t="shared" si="61"/>
        <v/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25.9" hidden="1" customHeight="1" thickBot="1" x14ac:dyDescent="0.35">
      <c r="A105" s="190"/>
      <c r="B105" s="73"/>
      <c r="C105" s="119" t="s">
        <v>247</v>
      </c>
      <c r="D105" s="119" t="s">
        <v>158</v>
      </c>
      <c r="E105" s="205" t="s">
        <v>248</v>
      </c>
      <c r="F105" s="15"/>
      <c r="G105" s="15"/>
      <c r="H105" s="15"/>
      <c r="I105" s="16">
        <f t="shared" ref="I105" si="91">H105/$H$6</f>
        <v>0</v>
      </c>
      <c r="J105" s="14">
        <f t="shared" si="64"/>
        <v>0</v>
      </c>
      <c r="K105" s="16" t="str">
        <f t="shared" si="65"/>
        <v/>
      </c>
      <c r="L105" s="14"/>
      <c r="M105" s="14"/>
      <c r="N105" s="14"/>
      <c r="O105" s="15"/>
      <c r="P105" s="14">
        <f t="shared" si="62"/>
        <v>0</v>
      </c>
      <c r="Q105" s="16" t="str">
        <f t="shared" si="63"/>
        <v/>
      </c>
      <c r="R105" s="14">
        <f t="shared" ref="R105" si="92">SUM(F105,L105)</f>
        <v>0</v>
      </c>
      <c r="S105" s="14">
        <f t="shared" ref="S105" si="93">SUM(F105,M105)</f>
        <v>0</v>
      </c>
      <c r="T105" s="14">
        <f t="shared" ref="T105" si="94">SUM(G105,N105)</f>
        <v>0</v>
      </c>
      <c r="U105" s="14">
        <f t="shared" si="74"/>
        <v>0</v>
      </c>
      <c r="V105" s="14">
        <f t="shared" ref="V105" si="95">U105-T105</f>
        <v>0</v>
      </c>
      <c r="W105" s="16" t="str">
        <f t="shared" si="61"/>
        <v/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34.15" hidden="1" customHeight="1" thickBot="1" x14ac:dyDescent="0.35">
      <c r="A106" s="190"/>
      <c r="B106" s="73"/>
      <c r="C106" s="119" t="s">
        <v>273</v>
      </c>
      <c r="D106" s="119" t="s">
        <v>158</v>
      </c>
      <c r="E106" s="205" t="s">
        <v>274</v>
      </c>
      <c r="F106" s="15"/>
      <c r="G106" s="15"/>
      <c r="H106" s="15"/>
      <c r="I106" s="16">
        <f t="shared" ref="I106" si="96">H106/$H$6</f>
        <v>0</v>
      </c>
      <c r="J106" s="14">
        <f t="shared" si="64"/>
        <v>0</v>
      </c>
      <c r="K106" s="16" t="str">
        <f t="shared" si="65"/>
        <v/>
      </c>
      <c r="L106" s="14"/>
      <c r="M106" s="14"/>
      <c r="N106" s="14"/>
      <c r="O106" s="15"/>
      <c r="P106" s="14">
        <f t="shared" si="62"/>
        <v>0</v>
      </c>
      <c r="Q106" s="16" t="str">
        <f t="shared" si="63"/>
        <v/>
      </c>
      <c r="R106" s="14">
        <f t="shared" ref="R106" si="97">SUM(F106,L106)</f>
        <v>0</v>
      </c>
      <c r="S106" s="14">
        <f t="shared" ref="S106" si="98">SUM(F106,M106)</f>
        <v>0</v>
      </c>
      <c r="T106" s="14">
        <f t="shared" ref="T106" si="99">SUM(G106,N106)</f>
        <v>0</v>
      </c>
      <c r="U106" s="14">
        <f t="shared" si="74"/>
        <v>0</v>
      </c>
      <c r="V106" s="14">
        <f t="shared" ref="V106" si="100">U106-T106</f>
        <v>0</v>
      </c>
      <c r="W106" s="16" t="str">
        <f t="shared" si="61"/>
        <v/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5" customFormat="1" ht="34.9" hidden="1" customHeight="1" thickBot="1" x14ac:dyDescent="0.35">
      <c r="A107" s="190"/>
      <c r="B107" s="73">
        <v>180404</v>
      </c>
      <c r="C107" s="119" t="s">
        <v>160</v>
      </c>
      <c r="D107" s="119" t="s">
        <v>158</v>
      </c>
      <c r="E107" s="205" t="s">
        <v>185</v>
      </c>
      <c r="F107" s="15"/>
      <c r="G107" s="15"/>
      <c r="H107" s="15"/>
      <c r="I107" s="16">
        <f t="shared" si="71"/>
        <v>0</v>
      </c>
      <c r="J107" s="14">
        <f t="shared" si="64"/>
        <v>0</v>
      </c>
      <c r="K107" s="16" t="str">
        <f t="shared" si="65"/>
        <v/>
      </c>
      <c r="L107" s="14"/>
      <c r="M107" s="14"/>
      <c r="N107" s="14"/>
      <c r="O107" s="15"/>
      <c r="P107" s="14">
        <f t="shared" si="62"/>
        <v>0</v>
      </c>
      <c r="Q107" s="16" t="str">
        <f t="shared" si="63"/>
        <v/>
      </c>
      <c r="R107" s="14">
        <f t="shared" si="72"/>
        <v>0</v>
      </c>
      <c r="S107" s="14">
        <f t="shared" si="73"/>
        <v>0</v>
      </c>
      <c r="T107" s="14">
        <f t="shared" si="74"/>
        <v>0</v>
      </c>
      <c r="U107" s="14">
        <f t="shared" si="74"/>
        <v>0</v>
      </c>
      <c r="V107" s="14">
        <f t="shared" si="75"/>
        <v>0</v>
      </c>
      <c r="W107" s="16" t="str">
        <f t="shared" ref="W107:W180" si="101">IFERROR(100%*(U107/T107),"")</f>
        <v/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" customFormat="1" ht="37.5" hidden="1" customHeight="1" thickBot="1" x14ac:dyDescent="0.35">
      <c r="A108" s="190"/>
      <c r="B108" s="73">
        <v>180404</v>
      </c>
      <c r="C108" s="119" t="s">
        <v>176</v>
      </c>
      <c r="D108" s="119" t="s">
        <v>158</v>
      </c>
      <c r="E108" s="205" t="s">
        <v>177</v>
      </c>
      <c r="F108" s="15"/>
      <c r="G108" s="15"/>
      <c r="H108" s="15"/>
      <c r="I108" s="16">
        <f t="shared" si="71"/>
        <v>0</v>
      </c>
      <c r="J108" s="14">
        <f t="shared" si="64"/>
        <v>0</v>
      </c>
      <c r="K108" s="16" t="str">
        <f t="shared" si="65"/>
        <v/>
      </c>
      <c r="L108" s="14"/>
      <c r="M108" s="14"/>
      <c r="N108" s="14"/>
      <c r="O108" s="15"/>
      <c r="P108" s="14">
        <f t="shared" si="62"/>
        <v>0</v>
      </c>
      <c r="Q108" s="16" t="str">
        <f t="shared" si="63"/>
        <v/>
      </c>
      <c r="R108" s="14">
        <f t="shared" si="72"/>
        <v>0</v>
      </c>
      <c r="S108" s="14">
        <f t="shared" si="73"/>
        <v>0</v>
      </c>
      <c r="T108" s="14">
        <f t="shared" si="74"/>
        <v>0</v>
      </c>
      <c r="U108" s="14">
        <f t="shared" si="74"/>
        <v>0</v>
      </c>
      <c r="V108" s="14">
        <f t="shared" si="75"/>
        <v>0</v>
      </c>
      <c r="W108" s="16" t="str">
        <f t="shared" si="101"/>
        <v/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42" hidden="1" customHeight="1" thickBot="1" x14ac:dyDescent="0.35">
      <c r="A109" s="190"/>
      <c r="B109" s="73"/>
      <c r="C109" s="119" t="s">
        <v>295</v>
      </c>
      <c r="D109" s="119" t="s">
        <v>158</v>
      </c>
      <c r="E109" s="205" t="s">
        <v>296</v>
      </c>
      <c r="F109" s="15"/>
      <c r="G109" s="15"/>
      <c r="H109" s="15"/>
      <c r="I109" s="16">
        <f t="shared" si="71"/>
        <v>0</v>
      </c>
      <c r="J109" s="14">
        <f t="shared" si="64"/>
        <v>0</v>
      </c>
      <c r="K109" s="16" t="str">
        <f t="shared" si="65"/>
        <v/>
      </c>
      <c r="L109" s="14"/>
      <c r="M109" s="14"/>
      <c r="N109" s="14"/>
      <c r="O109" s="15"/>
      <c r="P109" s="14">
        <f t="shared" si="62"/>
        <v>0</v>
      </c>
      <c r="Q109" s="16" t="str">
        <f t="shared" si="63"/>
        <v/>
      </c>
      <c r="R109" s="14">
        <f t="shared" si="72"/>
        <v>0</v>
      </c>
      <c r="S109" s="14">
        <f t="shared" si="73"/>
        <v>0</v>
      </c>
      <c r="T109" s="14">
        <f t="shared" si="74"/>
        <v>0</v>
      </c>
      <c r="U109" s="14">
        <f t="shared" si="74"/>
        <v>0</v>
      </c>
      <c r="V109" s="14">
        <f t="shared" si="75"/>
        <v>0</v>
      </c>
      <c r="W109" s="16" t="str">
        <f t="shared" si="101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5" customFormat="1" ht="28.5" hidden="1" customHeight="1" thickBot="1" x14ac:dyDescent="0.35">
      <c r="A110" s="190"/>
      <c r="B110" s="73"/>
      <c r="C110" s="119"/>
      <c r="D110" s="119"/>
      <c r="E110" s="205" t="s">
        <v>349</v>
      </c>
      <c r="F110" s="15"/>
      <c r="G110" s="15"/>
      <c r="H110" s="15"/>
      <c r="I110" s="16">
        <f t="shared" ref="I110" si="102">H110/$H$6</f>
        <v>0</v>
      </c>
      <c r="J110" s="14">
        <f t="shared" si="64"/>
        <v>0</v>
      </c>
      <c r="K110" s="16" t="str">
        <f t="shared" ref="K110" si="103">IFERROR(100%*(H110/G110),"")</f>
        <v/>
      </c>
      <c r="L110" s="14"/>
      <c r="M110" s="14"/>
      <c r="N110" s="14"/>
      <c r="O110" s="15"/>
      <c r="P110" s="14">
        <f t="shared" si="62"/>
        <v>0</v>
      </c>
      <c r="Q110" s="16" t="str">
        <f t="shared" si="63"/>
        <v/>
      </c>
      <c r="R110" s="14">
        <f t="shared" ref="R110" si="104">SUM(F110,L110)</f>
        <v>0</v>
      </c>
      <c r="S110" s="14">
        <f t="shared" ref="S110" si="105">SUM(F110,M110)</f>
        <v>0</v>
      </c>
      <c r="T110" s="14">
        <f t="shared" ref="T110" si="106">SUM(G110,N110)</f>
        <v>0</v>
      </c>
      <c r="U110" s="14">
        <f t="shared" ref="U110" si="107">SUM(H110,O110)</f>
        <v>0</v>
      </c>
      <c r="V110" s="14">
        <f t="shared" ref="V110" si="108">U110-T110</f>
        <v>0</v>
      </c>
      <c r="W110" s="16" t="str">
        <f t="shared" ref="W110" si="109">IFERROR(100%*(U110/T110),"")</f>
        <v/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9"/>
      <c r="GF110" s="9"/>
      <c r="GG110" s="9"/>
      <c r="GH110" s="9"/>
      <c r="GI110" s="9"/>
      <c r="GJ110" s="9"/>
      <c r="GK110" s="9"/>
      <c r="GL110" s="9"/>
      <c r="GM110" s="9"/>
      <c r="GN110" s="9"/>
    </row>
    <row r="111" spans="1:196" s="5" customFormat="1" ht="54.6" hidden="1" customHeight="1" thickBot="1" x14ac:dyDescent="0.35">
      <c r="A111" s="190"/>
      <c r="B111" s="73">
        <v>180404</v>
      </c>
      <c r="C111" s="119" t="s">
        <v>189</v>
      </c>
      <c r="D111" s="119" t="s">
        <v>76</v>
      </c>
      <c r="E111" s="205" t="s">
        <v>211</v>
      </c>
      <c r="F111" s="15"/>
      <c r="G111" s="15"/>
      <c r="H111" s="15"/>
      <c r="I111" s="16">
        <f t="shared" si="71"/>
        <v>0</v>
      </c>
      <c r="J111" s="14">
        <f t="shared" si="64"/>
        <v>0</v>
      </c>
      <c r="K111" s="16" t="str">
        <f t="shared" si="65"/>
        <v/>
      </c>
      <c r="L111" s="14"/>
      <c r="M111" s="14"/>
      <c r="N111" s="14"/>
      <c r="O111" s="14"/>
      <c r="P111" s="14">
        <f t="shared" si="62"/>
        <v>0</v>
      </c>
      <c r="Q111" s="16" t="str">
        <f t="shared" si="63"/>
        <v/>
      </c>
      <c r="R111" s="14">
        <f t="shared" si="72"/>
        <v>0</v>
      </c>
      <c r="S111" s="14">
        <f t="shared" si="73"/>
        <v>0</v>
      </c>
      <c r="T111" s="14">
        <f t="shared" si="74"/>
        <v>0</v>
      </c>
      <c r="U111" s="14">
        <f t="shared" si="74"/>
        <v>0</v>
      </c>
      <c r="V111" s="14">
        <f t="shared" si="75"/>
        <v>0</v>
      </c>
      <c r="W111" s="16" t="str">
        <f t="shared" si="101"/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76" customFormat="1" ht="69" hidden="1" customHeight="1" thickBot="1" x14ac:dyDescent="0.35">
      <c r="A112" s="200"/>
      <c r="B112" s="74"/>
      <c r="C112" s="120"/>
      <c r="D112" s="120"/>
      <c r="E112" s="208" t="s">
        <v>277</v>
      </c>
      <c r="F112" s="21"/>
      <c r="G112" s="21"/>
      <c r="H112" s="21"/>
      <c r="I112" s="30">
        <f t="shared" si="71"/>
        <v>0</v>
      </c>
      <c r="J112" s="14">
        <f t="shared" si="64"/>
        <v>0</v>
      </c>
      <c r="K112" s="16" t="str">
        <f t="shared" si="65"/>
        <v/>
      </c>
      <c r="L112" s="21"/>
      <c r="M112" s="21"/>
      <c r="N112" s="21"/>
      <c r="O112" s="21"/>
      <c r="P112" s="14">
        <f t="shared" si="62"/>
        <v>0</v>
      </c>
      <c r="Q112" s="16" t="str">
        <f t="shared" si="63"/>
        <v/>
      </c>
      <c r="R112" s="21">
        <f t="shared" si="72"/>
        <v>0</v>
      </c>
      <c r="S112" s="21">
        <f t="shared" si="73"/>
        <v>0</v>
      </c>
      <c r="T112" s="21">
        <f t="shared" si="74"/>
        <v>0</v>
      </c>
      <c r="U112" s="14">
        <f t="shared" si="74"/>
        <v>0</v>
      </c>
      <c r="V112" s="21">
        <f t="shared" si="75"/>
        <v>0</v>
      </c>
      <c r="W112" s="16" t="str">
        <f t="shared" si="101"/>
        <v/>
      </c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46"/>
      <c r="EY112" s="46"/>
      <c r="EZ112" s="46"/>
      <c r="FA112" s="46"/>
      <c r="FB112" s="46"/>
      <c r="FC112" s="46"/>
      <c r="FD112" s="46"/>
      <c r="FE112" s="46"/>
      <c r="FF112" s="46"/>
      <c r="FG112" s="46"/>
      <c r="FH112" s="46"/>
      <c r="FI112" s="46"/>
      <c r="FJ112" s="46"/>
      <c r="FK112" s="46"/>
      <c r="FL112" s="46"/>
      <c r="FM112" s="46"/>
      <c r="FN112" s="46"/>
      <c r="FO112" s="46"/>
      <c r="FP112" s="46"/>
      <c r="FQ112" s="46"/>
      <c r="FR112" s="46"/>
      <c r="FS112" s="46"/>
      <c r="FT112" s="46"/>
      <c r="FU112" s="46"/>
      <c r="FV112" s="46"/>
      <c r="FW112" s="46"/>
      <c r="FX112" s="46"/>
      <c r="FY112" s="46"/>
      <c r="FZ112" s="46"/>
      <c r="GA112" s="46"/>
      <c r="GB112" s="46"/>
      <c r="GC112" s="46"/>
      <c r="GD112" s="46"/>
      <c r="GE112" s="75"/>
      <c r="GF112" s="75"/>
      <c r="GG112" s="75"/>
      <c r="GH112" s="75"/>
      <c r="GI112" s="75"/>
      <c r="GJ112" s="75"/>
      <c r="GK112" s="75"/>
      <c r="GL112" s="75"/>
      <c r="GM112" s="75"/>
      <c r="GN112" s="75"/>
    </row>
    <row r="113" spans="1:196" s="76" customFormat="1" ht="63.6" hidden="1" customHeight="1" thickBot="1" x14ac:dyDescent="0.35">
      <c r="A113" s="200"/>
      <c r="B113" s="74"/>
      <c r="C113" s="120"/>
      <c r="D113" s="120"/>
      <c r="E113" s="208" t="s">
        <v>276</v>
      </c>
      <c r="F113" s="21"/>
      <c r="G113" s="21"/>
      <c r="H113" s="21"/>
      <c r="I113" s="30">
        <f t="shared" ref="I113" si="110">H113/$H$6</f>
        <v>0</v>
      </c>
      <c r="J113" s="14">
        <f t="shared" si="64"/>
        <v>0</v>
      </c>
      <c r="K113" s="16" t="str">
        <f t="shared" si="65"/>
        <v/>
      </c>
      <c r="L113" s="21"/>
      <c r="M113" s="21"/>
      <c r="N113" s="21"/>
      <c r="O113" s="21"/>
      <c r="P113" s="14">
        <f t="shared" si="62"/>
        <v>0</v>
      </c>
      <c r="Q113" s="16" t="str">
        <f t="shared" si="63"/>
        <v/>
      </c>
      <c r="R113" s="21">
        <f t="shared" ref="R113" si="111">SUM(F113,L113)</f>
        <v>0</v>
      </c>
      <c r="S113" s="21">
        <f t="shared" ref="S113" si="112">SUM(F113,M113)</f>
        <v>0</v>
      </c>
      <c r="T113" s="21">
        <f t="shared" ref="T113" si="113">SUM(G113,N113)</f>
        <v>0</v>
      </c>
      <c r="U113" s="14">
        <f t="shared" si="74"/>
        <v>0</v>
      </c>
      <c r="V113" s="21">
        <f t="shared" ref="V113" si="114">U113-T113</f>
        <v>0</v>
      </c>
      <c r="W113" s="16" t="str">
        <f t="shared" si="101"/>
        <v/>
      </c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  <c r="EZ113" s="46"/>
      <c r="FA113" s="46"/>
      <c r="FB113" s="46"/>
      <c r="FC113" s="46"/>
      <c r="FD113" s="46"/>
      <c r="FE113" s="46"/>
      <c r="FF113" s="46"/>
      <c r="FG113" s="46"/>
      <c r="FH113" s="46"/>
      <c r="FI113" s="46"/>
      <c r="FJ113" s="46"/>
      <c r="FK113" s="46"/>
      <c r="FL113" s="46"/>
      <c r="FM113" s="46"/>
      <c r="FN113" s="46"/>
      <c r="FO113" s="46"/>
      <c r="FP113" s="46"/>
      <c r="FQ113" s="46"/>
      <c r="FR113" s="46"/>
      <c r="FS113" s="46"/>
      <c r="FT113" s="46"/>
      <c r="FU113" s="46"/>
      <c r="FV113" s="46"/>
      <c r="FW113" s="46"/>
      <c r="FX113" s="46"/>
      <c r="FY113" s="46"/>
      <c r="FZ113" s="46"/>
      <c r="GA113" s="46"/>
      <c r="GB113" s="46"/>
      <c r="GC113" s="46"/>
      <c r="GD113" s="46"/>
      <c r="GE113" s="75"/>
      <c r="GF113" s="75"/>
      <c r="GG113" s="75"/>
      <c r="GH113" s="75"/>
      <c r="GI113" s="75"/>
      <c r="GJ113" s="75"/>
      <c r="GK113" s="75"/>
      <c r="GL113" s="75"/>
      <c r="GM113" s="75"/>
      <c r="GN113" s="75"/>
    </row>
    <row r="114" spans="1:196" s="5" customFormat="1" ht="40.15" hidden="1" customHeight="1" thickBot="1" x14ac:dyDescent="0.35">
      <c r="A114" s="190"/>
      <c r="B114" s="73"/>
      <c r="C114" s="119" t="s">
        <v>198</v>
      </c>
      <c r="D114" s="119" t="s">
        <v>76</v>
      </c>
      <c r="E114" s="205" t="s">
        <v>199</v>
      </c>
      <c r="F114" s="15"/>
      <c r="G114" s="15"/>
      <c r="H114" s="15"/>
      <c r="I114" s="16">
        <f t="shared" si="71"/>
        <v>0</v>
      </c>
      <c r="J114" s="14">
        <f t="shared" si="64"/>
        <v>0</v>
      </c>
      <c r="K114" s="16" t="str">
        <f t="shared" si="65"/>
        <v/>
      </c>
      <c r="L114" s="14"/>
      <c r="M114" s="14"/>
      <c r="N114" s="14"/>
      <c r="O114" s="15"/>
      <c r="P114" s="14">
        <f t="shared" si="62"/>
        <v>0</v>
      </c>
      <c r="Q114" s="16" t="str">
        <f t="shared" si="63"/>
        <v/>
      </c>
      <c r="R114" s="14">
        <f t="shared" si="72"/>
        <v>0</v>
      </c>
      <c r="S114" s="14">
        <f t="shared" si="73"/>
        <v>0</v>
      </c>
      <c r="T114" s="14">
        <f t="shared" si="74"/>
        <v>0</v>
      </c>
      <c r="U114" s="14">
        <f t="shared" si="74"/>
        <v>0</v>
      </c>
      <c r="V114" s="14">
        <f t="shared" si="75"/>
        <v>0</v>
      </c>
      <c r="W114" s="16" t="str">
        <f t="shared" si="101"/>
        <v/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5" customFormat="1" ht="36.75" hidden="1" customHeight="1" thickBot="1" x14ac:dyDescent="0.35">
      <c r="A115" s="190"/>
      <c r="B115" s="73"/>
      <c r="C115" s="119" t="s">
        <v>256</v>
      </c>
      <c r="D115" s="119" t="s">
        <v>76</v>
      </c>
      <c r="E115" s="205" t="s">
        <v>332</v>
      </c>
      <c r="F115" s="15"/>
      <c r="G115" s="15"/>
      <c r="H115" s="15"/>
      <c r="I115" s="16">
        <f t="shared" ref="I115" si="115">H115/$H$6</f>
        <v>0</v>
      </c>
      <c r="J115" s="14">
        <f t="shared" si="64"/>
        <v>0</v>
      </c>
      <c r="K115" s="16" t="str">
        <f t="shared" si="65"/>
        <v/>
      </c>
      <c r="L115" s="14"/>
      <c r="M115" s="14"/>
      <c r="N115" s="14"/>
      <c r="O115" s="15"/>
      <c r="P115" s="14">
        <f t="shared" si="62"/>
        <v>0</v>
      </c>
      <c r="Q115" s="16" t="str">
        <f t="shared" si="63"/>
        <v/>
      </c>
      <c r="R115" s="14">
        <f t="shared" ref="R115" si="116">SUM(F115,L115)</f>
        <v>0</v>
      </c>
      <c r="S115" s="14">
        <f t="shared" ref="S115" si="117">SUM(F115,M115)</f>
        <v>0</v>
      </c>
      <c r="T115" s="14">
        <f t="shared" ref="T115" si="118">SUM(G115,N115)</f>
        <v>0</v>
      </c>
      <c r="U115" s="14">
        <f t="shared" si="74"/>
        <v>0</v>
      </c>
      <c r="V115" s="14">
        <f t="shared" ref="V115" si="119">U115-T115</f>
        <v>0</v>
      </c>
      <c r="W115" s="16" t="str">
        <f t="shared" si="101"/>
        <v/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76" customFormat="1" ht="52.9" hidden="1" customHeight="1" thickBot="1" x14ac:dyDescent="0.35">
      <c r="A116" s="200"/>
      <c r="B116" s="74"/>
      <c r="C116" s="120"/>
      <c r="D116" s="120"/>
      <c r="E116" s="208" t="s">
        <v>257</v>
      </c>
      <c r="F116" s="21"/>
      <c r="G116" s="21"/>
      <c r="H116" s="21"/>
      <c r="I116" s="30">
        <f t="shared" ref="I116" si="120">H116/$H$6</f>
        <v>0</v>
      </c>
      <c r="J116" s="14">
        <f t="shared" si="64"/>
        <v>0</v>
      </c>
      <c r="K116" s="16" t="str">
        <f t="shared" si="65"/>
        <v/>
      </c>
      <c r="L116" s="21"/>
      <c r="M116" s="21"/>
      <c r="N116" s="21"/>
      <c r="O116" s="21"/>
      <c r="P116" s="14">
        <f t="shared" si="62"/>
        <v>0</v>
      </c>
      <c r="Q116" s="16" t="str">
        <f t="shared" si="63"/>
        <v/>
      </c>
      <c r="R116" s="21">
        <f t="shared" ref="R116" si="121">SUM(F116,L116)</f>
        <v>0</v>
      </c>
      <c r="S116" s="21">
        <f t="shared" ref="S116" si="122">SUM(F116,M116)</f>
        <v>0</v>
      </c>
      <c r="T116" s="21">
        <f t="shared" ref="T116" si="123">SUM(G116,N116)</f>
        <v>0</v>
      </c>
      <c r="U116" s="14">
        <f t="shared" si="74"/>
        <v>0</v>
      </c>
      <c r="V116" s="21">
        <f t="shared" ref="V116" si="124">U116-T116</f>
        <v>0</v>
      </c>
      <c r="W116" s="16" t="str">
        <f t="shared" si="101"/>
        <v/>
      </c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  <c r="DN116" s="46"/>
      <c r="DO116" s="46"/>
      <c r="DP116" s="46"/>
      <c r="DQ116" s="46"/>
      <c r="DR116" s="46"/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46"/>
      <c r="EY116" s="46"/>
      <c r="EZ116" s="46"/>
      <c r="FA116" s="46"/>
      <c r="FB116" s="46"/>
      <c r="FC116" s="46"/>
      <c r="FD116" s="46"/>
      <c r="FE116" s="46"/>
      <c r="FF116" s="46"/>
      <c r="FG116" s="46"/>
      <c r="FH116" s="46"/>
      <c r="FI116" s="46"/>
      <c r="FJ116" s="46"/>
      <c r="FK116" s="46"/>
      <c r="FL116" s="46"/>
      <c r="FM116" s="46"/>
      <c r="FN116" s="46"/>
      <c r="FO116" s="46"/>
      <c r="FP116" s="46"/>
      <c r="FQ116" s="46"/>
      <c r="FR116" s="46"/>
      <c r="FS116" s="46"/>
      <c r="FT116" s="46"/>
      <c r="FU116" s="46"/>
      <c r="FV116" s="46"/>
      <c r="FW116" s="46"/>
      <c r="FX116" s="46"/>
      <c r="FY116" s="46"/>
      <c r="FZ116" s="46"/>
      <c r="GA116" s="46"/>
      <c r="GB116" s="46"/>
      <c r="GC116" s="46"/>
      <c r="GD116" s="46"/>
      <c r="GE116" s="75"/>
      <c r="GF116" s="75"/>
      <c r="GG116" s="75"/>
      <c r="GH116" s="75"/>
      <c r="GI116" s="75"/>
      <c r="GJ116" s="75"/>
      <c r="GK116" s="75"/>
      <c r="GL116" s="75"/>
      <c r="GM116" s="75"/>
      <c r="GN116" s="75"/>
    </row>
    <row r="117" spans="1:196" s="5" customFormat="1" ht="46.5" customHeight="1" thickBot="1" x14ac:dyDescent="0.35">
      <c r="A117" s="190"/>
      <c r="B117" s="73"/>
      <c r="C117" s="119" t="s">
        <v>169</v>
      </c>
      <c r="D117" s="119" t="s">
        <v>78</v>
      </c>
      <c r="E117" s="205" t="s">
        <v>170</v>
      </c>
      <c r="F117" s="15">
        <v>9293.1</v>
      </c>
      <c r="G117" s="15">
        <v>5343.9</v>
      </c>
      <c r="H117" s="15">
        <v>109.5</v>
      </c>
      <c r="I117" s="29">
        <f t="shared" si="71"/>
        <v>4.479819334409308E-4</v>
      </c>
      <c r="J117" s="14">
        <f t="shared" si="64"/>
        <v>-5234.3999999999996</v>
      </c>
      <c r="K117" s="16">
        <f t="shared" si="65"/>
        <v>2.0490652893953857E-2</v>
      </c>
      <c r="L117" s="14"/>
      <c r="M117" s="14"/>
      <c r="N117" s="14"/>
      <c r="O117" s="15"/>
      <c r="P117" s="14">
        <f t="shared" si="62"/>
        <v>0</v>
      </c>
      <c r="Q117" s="16" t="str">
        <f t="shared" si="63"/>
        <v/>
      </c>
      <c r="R117" s="14">
        <f t="shared" si="72"/>
        <v>9293.1</v>
      </c>
      <c r="S117" s="14">
        <f t="shared" si="73"/>
        <v>9293.1</v>
      </c>
      <c r="T117" s="14">
        <f t="shared" si="74"/>
        <v>5343.9</v>
      </c>
      <c r="U117" s="14">
        <f t="shared" si="74"/>
        <v>109.5</v>
      </c>
      <c r="V117" s="14">
        <f t="shared" si="75"/>
        <v>-5234.3999999999996</v>
      </c>
      <c r="W117" s="16">
        <f t="shared" si="101"/>
        <v>2.0490652893953857E-2</v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9"/>
      <c r="GF117" s="9"/>
      <c r="GG117" s="9"/>
      <c r="GH117" s="9"/>
      <c r="GI117" s="9"/>
      <c r="GJ117" s="9"/>
      <c r="GK117" s="9"/>
      <c r="GL117" s="9"/>
      <c r="GM117" s="9"/>
      <c r="GN117" s="9"/>
    </row>
    <row r="118" spans="1:196" s="5" customFormat="1" ht="42" hidden="1" customHeight="1" thickBot="1" x14ac:dyDescent="0.35">
      <c r="A118" s="190"/>
      <c r="B118" s="73"/>
      <c r="C118" s="119" t="s">
        <v>228</v>
      </c>
      <c r="D118" s="119" t="s">
        <v>229</v>
      </c>
      <c r="E118" s="205" t="s">
        <v>230</v>
      </c>
      <c r="F118" s="15"/>
      <c r="G118" s="15"/>
      <c r="H118" s="15"/>
      <c r="I118" s="16">
        <f t="shared" si="71"/>
        <v>0</v>
      </c>
      <c r="J118" s="14">
        <f t="shared" si="64"/>
        <v>0</v>
      </c>
      <c r="K118" s="16" t="str">
        <f t="shared" si="65"/>
        <v/>
      </c>
      <c r="L118" s="14"/>
      <c r="M118" s="14"/>
      <c r="N118" s="14"/>
      <c r="O118" s="15"/>
      <c r="P118" s="14">
        <f t="shared" si="62"/>
        <v>0</v>
      </c>
      <c r="Q118" s="16" t="str">
        <f t="shared" si="63"/>
        <v/>
      </c>
      <c r="R118" s="14">
        <f t="shared" si="72"/>
        <v>0</v>
      </c>
      <c r="S118" s="14">
        <f t="shared" si="73"/>
        <v>0</v>
      </c>
      <c r="T118" s="14">
        <f t="shared" si="74"/>
        <v>0</v>
      </c>
      <c r="U118" s="14">
        <f>SUM(H118,O118)</f>
        <v>0</v>
      </c>
      <c r="V118" s="14">
        <f>U118-T118</f>
        <v>0</v>
      </c>
      <c r="W118" s="16" t="str">
        <f>IFERROR(100%*(U118/T118),"")</f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5" customFormat="1" ht="58.5" hidden="1" customHeight="1" thickBot="1" x14ac:dyDescent="0.35">
      <c r="A119" s="190">
        <v>21</v>
      </c>
      <c r="B119" s="73">
        <v>180404</v>
      </c>
      <c r="C119" s="119" t="s">
        <v>144</v>
      </c>
      <c r="D119" s="119" t="s">
        <v>79</v>
      </c>
      <c r="E119" s="205" t="s">
        <v>82</v>
      </c>
      <c r="F119" s="15"/>
      <c r="G119" s="15"/>
      <c r="H119" s="15"/>
      <c r="I119" s="16">
        <f t="shared" si="71"/>
        <v>0</v>
      </c>
      <c r="J119" s="14">
        <f t="shared" si="64"/>
        <v>0</v>
      </c>
      <c r="K119" s="16" t="str">
        <f t="shared" si="65"/>
        <v/>
      </c>
      <c r="L119" s="14"/>
      <c r="M119" s="14"/>
      <c r="N119" s="14"/>
      <c r="O119" s="15"/>
      <c r="P119" s="14">
        <f t="shared" si="62"/>
        <v>0</v>
      </c>
      <c r="Q119" s="16" t="str">
        <f t="shared" si="63"/>
        <v/>
      </c>
      <c r="R119" s="14">
        <f t="shared" si="72"/>
        <v>0</v>
      </c>
      <c r="S119" s="14">
        <f t="shared" si="73"/>
        <v>0</v>
      </c>
      <c r="T119" s="14">
        <f t="shared" si="74"/>
        <v>0</v>
      </c>
      <c r="U119" s="14">
        <f t="shared" ref="U119:U126" si="125">SUM(H119,O119)</f>
        <v>0</v>
      </c>
      <c r="V119" s="14">
        <f t="shared" ref="V119:V126" si="126">U119-T119</f>
        <v>0</v>
      </c>
      <c r="W119" s="16" t="str">
        <f t="shared" ref="W119:W134" si="127">IFERROR(100%*(U119/T119),"")</f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9"/>
      <c r="GF119" s="9"/>
      <c r="GG119" s="9"/>
      <c r="GH119" s="9"/>
      <c r="GI119" s="9"/>
      <c r="GJ119" s="9"/>
      <c r="GK119" s="9"/>
      <c r="GL119" s="9"/>
      <c r="GM119" s="9"/>
      <c r="GN119" s="9"/>
    </row>
    <row r="120" spans="1:196" s="5" customFormat="1" ht="28.5" hidden="1" customHeight="1" thickBot="1" x14ac:dyDescent="0.35">
      <c r="A120" s="190"/>
      <c r="B120" s="73">
        <v>180404</v>
      </c>
      <c r="C120" s="119" t="s">
        <v>161</v>
      </c>
      <c r="D120" s="119" t="s">
        <v>80</v>
      </c>
      <c r="E120" s="205" t="s">
        <v>81</v>
      </c>
      <c r="F120" s="15"/>
      <c r="G120" s="15"/>
      <c r="H120" s="15"/>
      <c r="I120" s="16">
        <f t="shared" si="71"/>
        <v>0</v>
      </c>
      <c r="J120" s="14">
        <f t="shared" si="64"/>
        <v>0</v>
      </c>
      <c r="K120" s="16" t="str">
        <f t="shared" si="65"/>
        <v/>
      </c>
      <c r="L120" s="14"/>
      <c r="M120" s="14"/>
      <c r="N120" s="14"/>
      <c r="O120" s="15"/>
      <c r="P120" s="14">
        <f t="shared" si="62"/>
        <v>0</v>
      </c>
      <c r="Q120" s="16" t="str">
        <f t="shared" si="63"/>
        <v/>
      </c>
      <c r="R120" s="14">
        <f t="shared" si="72"/>
        <v>0</v>
      </c>
      <c r="S120" s="14">
        <f t="shared" si="73"/>
        <v>0</v>
      </c>
      <c r="T120" s="14">
        <f t="shared" si="74"/>
        <v>0</v>
      </c>
      <c r="U120" s="14">
        <f t="shared" si="125"/>
        <v>0</v>
      </c>
      <c r="V120" s="14">
        <f t="shared" si="126"/>
        <v>0</v>
      </c>
      <c r="W120" s="16" t="str">
        <f t="shared" si="127"/>
        <v/>
      </c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9"/>
      <c r="GF120" s="9"/>
      <c r="GG120" s="9"/>
      <c r="GH120" s="9"/>
      <c r="GI120" s="9"/>
      <c r="GJ120" s="9"/>
      <c r="GK120" s="9"/>
      <c r="GL120" s="9"/>
      <c r="GM120" s="9"/>
      <c r="GN120" s="9"/>
    </row>
    <row r="121" spans="1:196" s="1" customFormat="1" ht="58.5" hidden="1" customHeight="1" x14ac:dyDescent="0.3">
      <c r="A121" s="190">
        <v>22</v>
      </c>
      <c r="B121" s="73"/>
      <c r="C121" s="119" t="s">
        <v>204</v>
      </c>
      <c r="D121" s="119" t="s">
        <v>76</v>
      </c>
      <c r="E121" s="205" t="s">
        <v>207</v>
      </c>
      <c r="F121" s="15"/>
      <c r="G121" s="15"/>
      <c r="H121" s="15"/>
      <c r="I121" s="16">
        <f t="shared" si="71"/>
        <v>0</v>
      </c>
      <c r="J121" s="14">
        <f t="shared" si="64"/>
        <v>0</v>
      </c>
      <c r="K121" s="16" t="str">
        <f t="shared" si="65"/>
        <v/>
      </c>
      <c r="L121" s="14"/>
      <c r="M121" s="14"/>
      <c r="N121" s="14"/>
      <c r="O121" s="15"/>
      <c r="P121" s="14">
        <f t="shared" si="62"/>
        <v>0</v>
      </c>
      <c r="Q121" s="16" t="str">
        <f t="shared" si="63"/>
        <v/>
      </c>
      <c r="R121" s="14">
        <f t="shared" si="72"/>
        <v>0</v>
      </c>
      <c r="S121" s="14">
        <f t="shared" si="73"/>
        <v>0</v>
      </c>
      <c r="T121" s="14">
        <f t="shared" si="74"/>
        <v>0</v>
      </c>
      <c r="U121" s="14">
        <f t="shared" si="125"/>
        <v>0</v>
      </c>
      <c r="V121" s="14">
        <f t="shared" si="126"/>
        <v>0</v>
      </c>
      <c r="W121" s="16" t="str">
        <f t="shared" si="127"/>
        <v/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</row>
    <row r="122" spans="1:196" s="1" customFormat="1" ht="58.5" hidden="1" customHeight="1" x14ac:dyDescent="0.3">
      <c r="A122" s="190">
        <v>24</v>
      </c>
      <c r="B122" s="73"/>
      <c r="C122" s="119" t="s">
        <v>163</v>
      </c>
      <c r="D122" s="119" t="s">
        <v>84</v>
      </c>
      <c r="E122" s="205" t="s">
        <v>164</v>
      </c>
      <c r="F122" s="15"/>
      <c r="G122" s="15"/>
      <c r="H122" s="15"/>
      <c r="I122" s="16">
        <f t="shared" si="71"/>
        <v>0</v>
      </c>
      <c r="J122" s="14">
        <f t="shared" si="64"/>
        <v>0</v>
      </c>
      <c r="K122" s="16" t="str">
        <f t="shared" si="65"/>
        <v/>
      </c>
      <c r="L122" s="14"/>
      <c r="M122" s="14"/>
      <c r="N122" s="14"/>
      <c r="O122" s="15"/>
      <c r="P122" s="14">
        <f t="shared" si="62"/>
        <v>0</v>
      </c>
      <c r="Q122" s="16" t="str">
        <f t="shared" si="63"/>
        <v/>
      </c>
      <c r="R122" s="14">
        <f t="shared" si="72"/>
        <v>0</v>
      </c>
      <c r="S122" s="14">
        <f t="shared" si="73"/>
        <v>0</v>
      </c>
      <c r="T122" s="14">
        <f t="shared" si="74"/>
        <v>0</v>
      </c>
      <c r="U122" s="14">
        <f t="shared" si="125"/>
        <v>0</v>
      </c>
      <c r="V122" s="14">
        <f t="shared" si="126"/>
        <v>0</v>
      </c>
      <c r="W122" s="16" t="str">
        <f t="shared" si="127"/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</row>
    <row r="123" spans="1:196" s="59" customFormat="1" ht="58.5" hidden="1" customHeight="1" x14ac:dyDescent="0.3">
      <c r="A123" s="74"/>
      <c r="B123" s="51"/>
      <c r="C123" s="121"/>
      <c r="D123" s="122"/>
      <c r="E123" s="202" t="s">
        <v>196</v>
      </c>
      <c r="F123" s="35"/>
      <c r="G123" s="24"/>
      <c r="H123" s="35"/>
      <c r="I123" s="16">
        <f t="shared" si="71"/>
        <v>0</v>
      </c>
      <c r="J123" s="14">
        <f t="shared" si="64"/>
        <v>0</v>
      </c>
      <c r="K123" s="16" t="str">
        <f t="shared" si="65"/>
        <v/>
      </c>
      <c r="L123" s="21"/>
      <c r="M123" s="21"/>
      <c r="N123" s="21"/>
      <c r="O123" s="21"/>
      <c r="P123" s="14">
        <f t="shared" si="62"/>
        <v>0</v>
      </c>
      <c r="Q123" s="16" t="str">
        <f t="shared" si="63"/>
        <v/>
      </c>
      <c r="R123" s="14">
        <f t="shared" si="72"/>
        <v>0</v>
      </c>
      <c r="S123" s="14">
        <f t="shared" si="73"/>
        <v>0</v>
      </c>
      <c r="T123" s="14">
        <f t="shared" si="74"/>
        <v>0</v>
      </c>
      <c r="U123" s="14">
        <f t="shared" si="125"/>
        <v>0</v>
      </c>
      <c r="V123" s="14">
        <f t="shared" si="126"/>
        <v>0</v>
      </c>
      <c r="W123" s="16" t="str">
        <f t="shared" si="127"/>
        <v/>
      </c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57"/>
      <c r="DS123" s="57"/>
      <c r="DT123" s="57"/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57"/>
      <c r="EF123" s="57"/>
      <c r="EG123" s="57"/>
      <c r="EH123" s="57"/>
      <c r="EI123" s="57"/>
      <c r="EJ123" s="57"/>
      <c r="EK123" s="57"/>
      <c r="EL123" s="57"/>
      <c r="EM123" s="57"/>
      <c r="EN123" s="57"/>
      <c r="EO123" s="57"/>
      <c r="EP123" s="57"/>
      <c r="EQ123" s="57"/>
      <c r="ER123" s="57"/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57"/>
      <c r="FF123" s="57"/>
      <c r="FG123" s="57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/>
      <c r="FR123" s="57"/>
      <c r="FS123" s="57"/>
      <c r="FT123" s="57"/>
      <c r="FU123" s="57"/>
      <c r="FV123" s="57"/>
      <c r="FW123" s="57"/>
      <c r="FX123" s="57"/>
      <c r="FY123" s="57"/>
      <c r="FZ123" s="57"/>
      <c r="GA123" s="57"/>
      <c r="GB123" s="57"/>
      <c r="GC123" s="57"/>
      <c r="GD123" s="57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</row>
    <row r="124" spans="1:196" s="59" customFormat="1" ht="58.5" hidden="1" customHeight="1" x14ac:dyDescent="0.3">
      <c r="A124" s="74"/>
      <c r="B124" s="51"/>
      <c r="C124" s="121"/>
      <c r="D124" s="122"/>
      <c r="E124" s="202" t="s">
        <v>197</v>
      </c>
      <c r="F124" s="35"/>
      <c r="G124" s="24"/>
      <c r="H124" s="35"/>
      <c r="I124" s="16">
        <f t="shared" si="71"/>
        <v>0</v>
      </c>
      <c r="J124" s="14">
        <f t="shared" si="64"/>
        <v>0</v>
      </c>
      <c r="K124" s="16" t="str">
        <f t="shared" si="65"/>
        <v/>
      </c>
      <c r="L124" s="21"/>
      <c r="M124" s="21"/>
      <c r="N124" s="21"/>
      <c r="O124" s="21"/>
      <c r="P124" s="14">
        <f t="shared" si="62"/>
        <v>0</v>
      </c>
      <c r="Q124" s="16" t="str">
        <f t="shared" si="63"/>
        <v/>
      </c>
      <c r="R124" s="14">
        <f t="shared" si="72"/>
        <v>0</v>
      </c>
      <c r="S124" s="14">
        <f t="shared" si="73"/>
        <v>0</v>
      </c>
      <c r="T124" s="14">
        <f t="shared" si="74"/>
        <v>0</v>
      </c>
      <c r="U124" s="14">
        <f t="shared" si="125"/>
        <v>0</v>
      </c>
      <c r="V124" s="14">
        <f t="shared" si="126"/>
        <v>0</v>
      </c>
      <c r="W124" s="16" t="str">
        <f t="shared" si="127"/>
        <v/>
      </c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57"/>
      <c r="DS124" s="57"/>
      <c r="DT124" s="57"/>
      <c r="DU124" s="57"/>
      <c r="DV124" s="57"/>
      <c r="DW124" s="57"/>
      <c r="DX124" s="57"/>
      <c r="DY124" s="57"/>
      <c r="DZ124" s="57"/>
      <c r="EA124" s="57"/>
      <c r="EB124" s="57"/>
      <c r="EC124" s="57"/>
      <c r="ED124" s="57"/>
      <c r="EE124" s="57"/>
      <c r="EF124" s="57"/>
      <c r="EG124" s="57"/>
      <c r="EH124" s="57"/>
      <c r="EI124" s="57"/>
      <c r="EJ124" s="57"/>
      <c r="EK124" s="57"/>
      <c r="EL124" s="57"/>
      <c r="EM124" s="57"/>
      <c r="EN124" s="57"/>
      <c r="EO124" s="57"/>
      <c r="EP124" s="57"/>
      <c r="EQ124" s="57"/>
      <c r="ER124" s="57"/>
      <c r="ES124" s="57"/>
      <c r="ET124" s="57"/>
      <c r="EU124" s="57"/>
      <c r="EV124" s="57"/>
      <c r="EW124" s="57"/>
      <c r="EX124" s="57"/>
      <c r="EY124" s="57"/>
      <c r="EZ124" s="57"/>
      <c r="FA124" s="57"/>
      <c r="FB124" s="57"/>
      <c r="FC124" s="57"/>
      <c r="FD124" s="57"/>
      <c r="FE124" s="57"/>
      <c r="FF124" s="57"/>
      <c r="FG124" s="57"/>
      <c r="FH124" s="57"/>
      <c r="FI124" s="57"/>
      <c r="FJ124" s="57"/>
      <c r="FK124" s="57"/>
      <c r="FL124" s="57"/>
      <c r="FM124" s="57"/>
      <c r="FN124" s="57"/>
      <c r="FO124" s="57"/>
      <c r="FP124" s="57"/>
      <c r="FQ124" s="57"/>
      <c r="FR124" s="57"/>
      <c r="FS124" s="57"/>
      <c r="FT124" s="57"/>
      <c r="FU124" s="57"/>
      <c r="FV124" s="57"/>
      <c r="FW124" s="57"/>
      <c r="FX124" s="57"/>
      <c r="FY124" s="57"/>
      <c r="FZ124" s="57"/>
      <c r="GA124" s="57"/>
      <c r="GB124" s="57"/>
      <c r="GC124" s="57"/>
      <c r="GD124" s="57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</row>
    <row r="125" spans="1:196" s="1" customFormat="1" ht="58.5" hidden="1" customHeight="1" x14ac:dyDescent="0.3">
      <c r="A125" s="190">
        <v>25</v>
      </c>
      <c r="B125" s="73"/>
      <c r="C125" s="119" t="s">
        <v>187</v>
      </c>
      <c r="D125" s="119" t="s">
        <v>83</v>
      </c>
      <c r="E125" s="205" t="s">
        <v>188</v>
      </c>
      <c r="F125" s="15"/>
      <c r="G125" s="15"/>
      <c r="H125" s="15"/>
      <c r="I125" s="16">
        <f t="shared" si="71"/>
        <v>0</v>
      </c>
      <c r="J125" s="14">
        <f t="shared" si="64"/>
        <v>0</v>
      </c>
      <c r="K125" s="16" t="str">
        <f t="shared" si="65"/>
        <v/>
      </c>
      <c r="L125" s="14"/>
      <c r="M125" s="14"/>
      <c r="N125" s="14"/>
      <c r="O125" s="15"/>
      <c r="P125" s="14">
        <f t="shared" si="62"/>
        <v>0</v>
      </c>
      <c r="Q125" s="16" t="str">
        <f t="shared" si="63"/>
        <v/>
      </c>
      <c r="R125" s="14">
        <f t="shared" si="72"/>
        <v>0</v>
      </c>
      <c r="S125" s="14">
        <f t="shared" si="73"/>
        <v>0</v>
      </c>
      <c r="T125" s="14">
        <f t="shared" si="74"/>
        <v>0</v>
      </c>
      <c r="U125" s="14">
        <f t="shared" si="125"/>
        <v>0</v>
      </c>
      <c r="V125" s="14">
        <f t="shared" si="126"/>
        <v>0</v>
      </c>
      <c r="W125" s="16" t="str">
        <f t="shared" si="127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1" customFormat="1" ht="39" hidden="1" customHeight="1" x14ac:dyDescent="0.3">
      <c r="A126" s="190"/>
      <c r="B126" s="73"/>
      <c r="C126" s="119" t="s">
        <v>206</v>
      </c>
      <c r="D126" s="119" t="s">
        <v>76</v>
      </c>
      <c r="E126" s="205" t="s">
        <v>162</v>
      </c>
      <c r="F126" s="15"/>
      <c r="G126" s="15"/>
      <c r="H126" s="15"/>
      <c r="I126" s="16">
        <f t="shared" si="71"/>
        <v>0</v>
      </c>
      <c r="J126" s="14">
        <f t="shared" si="64"/>
        <v>0</v>
      </c>
      <c r="K126" s="16" t="str">
        <f t="shared" si="65"/>
        <v/>
      </c>
      <c r="L126" s="14"/>
      <c r="M126" s="14"/>
      <c r="N126" s="14"/>
      <c r="O126" s="15"/>
      <c r="P126" s="14">
        <f t="shared" si="62"/>
        <v>0</v>
      </c>
      <c r="Q126" s="16" t="str">
        <f t="shared" si="63"/>
        <v/>
      </c>
      <c r="R126" s="14">
        <f t="shared" si="72"/>
        <v>0</v>
      </c>
      <c r="S126" s="14">
        <f t="shared" si="73"/>
        <v>0</v>
      </c>
      <c r="T126" s="14">
        <f t="shared" si="74"/>
        <v>0</v>
      </c>
      <c r="U126" s="14">
        <f t="shared" si="125"/>
        <v>0</v>
      </c>
      <c r="V126" s="14">
        <f t="shared" si="126"/>
        <v>0</v>
      </c>
      <c r="W126" s="16" t="str">
        <f t="shared" si="127"/>
        <v/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</row>
    <row r="127" spans="1:196" s="1" customFormat="1" ht="58.5" hidden="1" customHeight="1" x14ac:dyDescent="0.3">
      <c r="A127" s="190">
        <v>24</v>
      </c>
      <c r="B127" s="73"/>
      <c r="C127" s="119" t="s">
        <v>163</v>
      </c>
      <c r="D127" s="119" t="s">
        <v>84</v>
      </c>
      <c r="E127" s="205" t="s">
        <v>164</v>
      </c>
      <c r="F127" s="15"/>
      <c r="G127" s="15"/>
      <c r="H127" s="15"/>
      <c r="I127" s="16">
        <f t="shared" si="71"/>
        <v>0</v>
      </c>
      <c r="J127" s="14">
        <f t="shared" si="64"/>
        <v>0</v>
      </c>
      <c r="K127" s="16" t="str">
        <f t="shared" si="65"/>
        <v/>
      </c>
      <c r="L127" s="14"/>
      <c r="M127" s="14"/>
      <c r="N127" s="14"/>
      <c r="O127" s="15"/>
      <c r="P127" s="14">
        <f t="shared" si="62"/>
        <v>0</v>
      </c>
      <c r="Q127" s="16" t="str">
        <f t="shared" si="63"/>
        <v/>
      </c>
      <c r="R127" s="14">
        <f t="shared" si="72"/>
        <v>0</v>
      </c>
      <c r="S127" s="14">
        <f t="shared" si="73"/>
        <v>0</v>
      </c>
      <c r="T127" s="14">
        <f t="shared" si="74"/>
        <v>0</v>
      </c>
      <c r="U127" s="14">
        <f t="shared" ref="U127:U135" si="128">SUM(H127,O127)</f>
        <v>0</v>
      </c>
      <c r="V127" s="14">
        <f t="shared" si="75"/>
        <v>0</v>
      </c>
      <c r="W127" s="16" t="str">
        <f t="shared" si="127"/>
        <v/>
      </c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</row>
    <row r="128" spans="1:196" s="76" customFormat="1" ht="54.75" hidden="1" customHeight="1" thickBot="1" x14ac:dyDescent="0.35">
      <c r="A128" s="200"/>
      <c r="B128" s="74"/>
      <c r="C128" s="120"/>
      <c r="D128" s="120"/>
      <c r="E128" s="208" t="s">
        <v>221</v>
      </c>
      <c r="F128" s="21"/>
      <c r="G128" s="21"/>
      <c r="H128" s="21"/>
      <c r="I128" s="16">
        <f t="shared" si="71"/>
        <v>0</v>
      </c>
      <c r="J128" s="14">
        <f t="shared" si="64"/>
        <v>0</v>
      </c>
      <c r="K128" s="16" t="str">
        <f t="shared" si="65"/>
        <v/>
      </c>
      <c r="L128" s="21"/>
      <c r="M128" s="21"/>
      <c r="N128" s="21"/>
      <c r="O128" s="21"/>
      <c r="P128" s="14">
        <f t="shared" si="62"/>
        <v>0</v>
      </c>
      <c r="Q128" s="16" t="str">
        <f t="shared" si="63"/>
        <v/>
      </c>
      <c r="R128" s="14">
        <f t="shared" si="72"/>
        <v>0</v>
      </c>
      <c r="S128" s="14">
        <f t="shared" si="73"/>
        <v>0</v>
      </c>
      <c r="T128" s="14">
        <f t="shared" si="74"/>
        <v>0</v>
      </c>
      <c r="U128" s="14">
        <f t="shared" si="128"/>
        <v>0</v>
      </c>
      <c r="V128" s="14">
        <f t="shared" si="75"/>
        <v>0</v>
      </c>
      <c r="W128" s="16" t="str">
        <f t="shared" si="127"/>
        <v/>
      </c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  <c r="EZ128" s="46"/>
      <c r="FA128" s="46"/>
      <c r="FB128" s="46"/>
      <c r="FC128" s="46"/>
      <c r="FD128" s="46"/>
      <c r="FE128" s="46"/>
      <c r="FF128" s="46"/>
      <c r="FG128" s="46"/>
      <c r="FH128" s="46"/>
      <c r="FI128" s="46"/>
      <c r="FJ128" s="46"/>
      <c r="FK128" s="46"/>
      <c r="FL128" s="46"/>
      <c r="FM128" s="46"/>
      <c r="FN128" s="46"/>
      <c r="FO128" s="46"/>
      <c r="FP128" s="46"/>
      <c r="FQ128" s="46"/>
      <c r="FR128" s="46"/>
      <c r="FS128" s="46"/>
      <c r="FT128" s="46"/>
      <c r="FU128" s="46"/>
      <c r="FV128" s="46"/>
      <c r="FW128" s="46"/>
      <c r="FX128" s="46"/>
      <c r="FY128" s="46"/>
      <c r="FZ128" s="46"/>
      <c r="GA128" s="46"/>
      <c r="GB128" s="46"/>
      <c r="GC128" s="46"/>
      <c r="GD128" s="46"/>
      <c r="GE128" s="75"/>
      <c r="GF128" s="75"/>
      <c r="GG128" s="75"/>
      <c r="GH128" s="75"/>
      <c r="GI128" s="75"/>
      <c r="GJ128" s="75"/>
      <c r="GK128" s="75"/>
      <c r="GL128" s="75"/>
      <c r="GM128" s="75"/>
      <c r="GN128" s="75"/>
    </row>
    <row r="129" spans="1:196" s="76" customFormat="1" ht="41.25" hidden="1" customHeight="1" thickBot="1" x14ac:dyDescent="0.35">
      <c r="A129" s="200"/>
      <c r="B129" s="74"/>
      <c r="C129" s="120"/>
      <c r="D129" s="120"/>
      <c r="E129" s="208" t="s">
        <v>222</v>
      </c>
      <c r="F129" s="21"/>
      <c r="G129" s="21"/>
      <c r="H129" s="21"/>
      <c r="I129" s="16">
        <f t="shared" si="71"/>
        <v>0</v>
      </c>
      <c r="J129" s="14">
        <f t="shared" si="64"/>
        <v>0</v>
      </c>
      <c r="K129" s="16" t="str">
        <f t="shared" si="65"/>
        <v/>
      </c>
      <c r="L129" s="21"/>
      <c r="M129" s="21"/>
      <c r="N129" s="21"/>
      <c r="O129" s="21"/>
      <c r="P129" s="14">
        <f t="shared" si="62"/>
        <v>0</v>
      </c>
      <c r="Q129" s="16" t="str">
        <f t="shared" si="63"/>
        <v/>
      </c>
      <c r="R129" s="14">
        <f t="shared" si="72"/>
        <v>0</v>
      </c>
      <c r="S129" s="14">
        <f t="shared" si="73"/>
        <v>0</v>
      </c>
      <c r="T129" s="14">
        <f t="shared" si="74"/>
        <v>0</v>
      </c>
      <c r="U129" s="14">
        <f t="shared" si="128"/>
        <v>0</v>
      </c>
      <c r="V129" s="14">
        <f t="shared" si="75"/>
        <v>0</v>
      </c>
      <c r="W129" s="16" t="str">
        <f t="shared" si="127"/>
        <v/>
      </c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6"/>
      <c r="EK129" s="46"/>
      <c r="EL129" s="46"/>
      <c r="EM129" s="46"/>
      <c r="EN129" s="46"/>
      <c r="EO129" s="46"/>
      <c r="EP129" s="46"/>
      <c r="EQ129" s="46"/>
      <c r="ER129" s="46"/>
      <c r="ES129" s="46"/>
      <c r="ET129" s="46"/>
      <c r="EU129" s="46"/>
      <c r="EV129" s="46"/>
      <c r="EW129" s="46"/>
      <c r="EX129" s="46"/>
      <c r="EY129" s="46"/>
      <c r="EZ129" s="46"/>
      <c r="FA129" s="46"/>
      <c r="FB129" s="46"/>
      <c r="FC129" s="46"/>
      <c r="FD129" s="46"/>
      <c r="FE129" s="46"/>
      <c r="FF129" s="46"/>
      <c r="FG129" s="46"/>
      <c r="FH129" s="46"/>
      <c r="FI129" s="46"/>
      <c r="FJ129" s="46"/>
      <c r="FK129" s="46"/>
      <c r="FL129" s="46"/>
      <c r="FM129" s="46"/>
      <c r="FN129" s="46"/>
      <c r="FO129" s="46"/>
      <c r="FP129" s="46"/>
      <c r="FQ129" s="46"/>
      <c r="FR129" s="46"/>
      <c r="FS129" s="46"/>
      <c r="FT129" s="46"/>
      <c r="FU129" s="46"/>
      <c r="FV129" s="46"/>
      <c r="FW129" s="46"/>
      <c r="FX129" s="46"/>
      <c r="FY129" s="46"/>
      <c r="FZ129" s="46"/>
      <c r="GA129" s="46"/>
      <c r="GB129" s="46"/>
      <c r="GC129" s="46"/>
      <c r="GD129" s="46"/>
      <c r="GE129" s="75"/>
      <c r="GF129" s="75"/>
      <c r="GG129" s="75"/>
      <c r="GH129" s="75"/>
      <c r="GI129" s="75"/>
      <c r="GJ129" s="75"/>
      <c r="GK129" s="75"/>
      <c r="GL129" s="75"/>
      <c r="GM129" s="75"/>
      <c r="GN129" s="75"/>
    </row>
    <row r="130" spans="1:196" s="1" customFormat="1" ht="39.75" hidden="1" customHeight="1" x14ac:dyDescent="0.3">
      <c r="A130" s="190">
        <v>25</v>
      </c>
      <c r="B130" s="73"/>
      <c r="C130" s="119" t="s">
        <v>187</v>
      </c>
      <c r="D130" s="119" t="s">
        <v>83</v>
      </c>
      <c r="E130" s="205" t="s">
        <v>188</v>
      </c>
      <c r="F130" s="15"/>
      <c r="G130" s="15"/>
      <c r="H130" s="15"/>
      <c r="I130" s="16">
        <f t="shared" si="71"/>
        <v>0</v>
      </c>
      <c r="J130" s="14">
        <f t="shared" si="64"/>
        <v>0</v>
      </c>
      <c r="K130" s="16" t="str">
        <f t="shared" si="65"/>
        <v/>
      </c>
      <c r="L130" s="14"/>
      <c r="M130" s="14"/>
      <c r="N130" s="14"/>
      <c r="O130" s="15"/>
      <c r="P130" s="14">
        <f t="shared" si="62"/>
        <v>0</v>
      </c>
      <c r="Q130" s="16" t="str">
        <f t="shared" si="63"/>
        <v/>
      </c>
      <c r="R130" s="14">
        <f t="shared" si="72"/>
        <v>0</v>
      </c>
      <c r="S130" s="14">
        <f t="shared" si="73"/>
        <v>0</v>
      </c>
      <c r="T130" s="14">
        <f t="shared" si="74"/>
        <v>0</v>
      </c>
      <c r="U130" s="14">
        <f t="shared" si="128"/>
        <v>0</v>
      </c>
      <c r="V130" s="14">
        <f t="shared" si="75"/>
        <v>0</v>
      </c>
      <c r="W130" s="16" t="str">
        <f t="shared" si="127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5" customFormat="1" ht="42" hidden="1" customHeight="1" thickBot="1" x14ac:dyDescent="0.35">
      <c r="A131" s="190"/>
      <c r="B131" s="73"/>
      <c r="C131" s="119" t="s">
        <v>268</v>
      </c>
      <c r="D131" s="119" t="s">
        <v>229</v>
      </c>
      <c r="E131" s="205" t="s">
        <v>269</v>
      </c>
      <c r="F131" s="15"/>
      <c r="G131" s="15"/>
      <c r="H131" s="15"/>
      <c r="I131" s="16">
        <f t="shared" si="71"/>
        <v>0</v>
      </c>
      <c r="J131" s="14">
        <f t="shared" si="64"/>
        <v>0</v>
      </c>
      <c r="K131" s="16" t="str">
        <f t="shared" si="65"/>
        <v/>
      </c>
      <c r="L131" s="14"/>
      <c r="M131" s="14"/>
      <c r="N131" s="14"/>
      <c r="O131" s="15"/>
      <c r="P131" s="14">
        <f t="shared" si="62"/>
        <v>0</v>
      </c>
      <c r="Q131" s="16" t="str">
        <f t="shared" si="63"/>
        <v/>
      </c>
      <c r="R131" s="14">
        <f t="shared" si="72"/>
        <v>0</v>
      </c>
      <c r="S131" s="14">
        <f t="shared" si="73"/>
        <v>0</v>
      </c>
      <c r="T131" s="14">
        <f t="shared" si="74"/>
        <v>0</v>
      </c>
      <c r="U131" s="14">
        <f t="shared" si="128"/>
        <v>0</v>
      </c>
      <c r="V131" s="14">
        <f t="shared" si="75"/>
        <v>0</v>
      </c>
      <c r="W131" s="16" t="str">
        <f t="shared" si="127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9"/>
      <c r="GF131" s="9"/>
      <c r="GG131" s="9"/>
      <c r="GH131" s="9"/>
      <c r="GI131" s="9"/>
      <c r="GJ131" s="9"/>
      <c r="GK131" s="9"/>
      <c r="GL131" s="9"/>
      <c r="GM131" s="9"/>
      <c r="GN131" s="9"/>
    </row>
    <row r="132" spans="1:196" s="76" customFormat="1" ht="47.25" hidden="1" customHeight="1" thickBot="1" x14ac:dyDescent="0.35">
      <c r="A132" s="200"/>
      <c r="B132" s="74"/>
      <c r="C132" s="120"/>
      <c r="D132" s="120"/>
      <c r="E132" s="208" t="s">
        <v>275</v>
      </c>
      <c r="F132" s="21"/>
      <c r="G132" s="21"/>
      <c r="H132" s="21"/>
      <c r="I132" s="16">
        <f t="shared" si="71"/>
        <v>0</v>
      </c>
      <c r="J132" s="14">
        <f t="shared" si="64"/>
        <v>0</v>
      </c>
      <c r="K132" s="16" t="str">
        <f t="shared" si="65"/>
        <v/>
      </c>
      <c r="L132" s="33"/>
      <c r="M132" s="33"/>
      <c r="N132" s="33"/>
      <c r="O132" s="33"/>
      <c r="P132" s="14">
        <f t="shared" si="62"/>
        <v>0</v>
      </c>
      <c r="Q132" s="16" t="str">
        <f t="shared" si="63"/>
        <v/>
      </c>
      <c r="R132" s="14">
        <f t="shared" si="72"/>
        <v>0</v>
      </c>
      <c r="S132" s="14">
        <f t="shared" si="73"/>
        <v>0</v>
      </c>
      <c r="T132" s="14">
        <f t="shared" si="74"/>
        <v>0</v>
      </c>
      <c r="U132" s="14">
        <f t="shared" si="128"/>
        <v>0</v>
      </c>
      <c r="V132" s="14">
        <f t="shared" si="75"/>
        <v>0</v>
      </c>
      <c r="W132" s="16" t="str">
        <f t="shared" si="127"/>
        <v/>
      </c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  <c r="EZ132" s="46"/>
      <c r="FA132" s="46"/>
      <c r="FB132" s="46"/>
      <c r="FC132" s="46"/>
      <c r="FD132" s="46"/>
      <c r="FE132" s="46"/>
      <c r="FF132" s="46"/>
      <c r="FG132" s="46"/>
      <c r="FH132" s="46"/>
      <c r="FI132" s="46"/>
      <c r="FJ132" s="46"/>
      <c r="FK132" s="46"/>
      <c r="FL132" s="46"/>
      <c r="FM132" s="46"/>
      <c r="FN132" s="46"/>
      <c r="FO132" s="46"/>
      <c r="FP132" s="46"/>
      <c r="FQ132" s="46"/>
      <c r="FR132" s="46"/>
      <c r="FS132" s="46"/>
      <c r="FT132" s="46"/>
      <c r="FU132" s="46"/>
      <c r="FV132" s="46"/>
      <c r="FW132" s="46"/>
      <c r="FX132" s="46"/>
      <c r="FY132" s="46"/>
      <c r="FZ132" s="46"/>
      <c r="GA132" s="46"/>
      <c r="GB132" s="46"/>
      <c r="GC132" s="46"/>
      <c r="GD132" s="46"/>
      <c r="GE132" s="75"/>
      <c r="GF132" s="75"/>
      <c r="GG132" s="75"/>
      <c r="GH132" s="75"/>
      <c r="GI132" s="75"/>
      <c r="GJ132" s="75"/>
      <c r="GK132" s="75"/>
      <c r="GL132" s="75"/>
      <c r="GM132" s="75"/>
      <c r="GN132" s="75"/>
    </row>
    <row r="133" spans="1:196" s="5" customFormat="1" ht="30.75" hidden="1" customHeight="1" thickBot="1" x14ac:dyDescent="0.35">
      <c r="A133" s="190"/>
      <c r="B133" s="73"/>
      <c r="C133" s="119" t="s">
        <v>244</v>
      </c>
      <c r="D133" s="119" t="s">
        <v>76</v>
      </c>
      <c r="E133" s="205" t="s">
        <v>245</v>
      </c>
      <c r="F133" s="15"/>
      <c r="G133" s="15"/>
      <c r="H133" s="15"/>
      <c r="I133" s="16">
        <f t="shared" si="71"/>
        <v>0</v>
      </c>
      <c r="J133" s="14">
        <f t="shared" si="64"/>
        <v>0</v>
      </c>
      <c r="K133" s="16" t="str">
        <f t="shared" si="65"/>
        <v/>
      </c>
      <c r="L133" s="14"/>
      <c r="M133" s="14"/>
      <c r="N133" s="14"/>
      <c r="O133" s="15"/>
      <c r="P133" s="14">
        <f t="shared" si="62"/>
        <v>0</v>
      </c>
      <c r="Q133" s="16" t="str">
        <f t="shared" si="63"/>
        <v/>
      </c>
      <c r="R133" s="14">
        <f t="shared" si="72"/>
        <v>0</v>
      </c>
      <c r="S133" s="14">
        <f t="shared" si="73"/>
        <v>0</v>
      </c>
      <c r="T133" s="14">
        <f t="shared" si="74"/>
        <v>0</v>
      </c>
      <c r="U133" s="14">
        <f t="shared" si="128"/>
        <v>0</v>
      </c>
      <c r="V133" s="14">
        <f t="shared" si="75"/>
        <v>0</v>
      </c>
      <c r="W133" s="16" t="str">
        <f t="shared" si="127"/>
        <v/>
      </c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9"/>
      <c r="GF133" s="9"/>
      <c r="GG133" s="9"/>
      <c r="GH133" s="9"/>
      <c r="GI133" s="9"/>
      <c r="GJ133" s="9"/>
      <c r="GK133" s="9"/>
      <c r="GL133" s="9"/>
      <c r="GM133" s="9"/>
      <c r="GN133" s="9"/>
    </row>
    <row r="134" spans="1:196" s="5" customFormat="1" ht="39" customHeight="1" thickBot="1" x14ac:dyDescent="0.35">
      <c r="A134" s="190"/>
      <c r="B134" s="73"/>
      <c r="C134" s="119" t="s">
        <v>206</v>
      </c>
      <c r="D134" s="119" t="s">
        <v>76</v>
      </c>
      <c r="E134" s="205" t="s">
        <v>162</v>
      </c>
      <c r="F134" s="15">
        <v>89.7</v>
      </c>
      <c r="G134" s="15">
        <v>56.7</v>
      </c>
      <c r="H134" s="15"/>
      <c r="I134" s="29">
        <f t="shared" si="71"/>
        <v>0</v>
      </c>
      <c r="J134" s="14">
        <f t="shared" si="64"/>
        <v>-56.7</v>
      </c>
      <c r="K134" s="16">
        <f t="shared" si="65"/>
        <v>0</v>
      </c>
      <c r="L134" s="14"/>
      <c r="M134" s="14"/>
      <c r="N134" s="14"/>
      <c r="O134" s="15"/>
      <c r="P134" s="14">
        <f t="shared" si="62"/>
        <v>0</v>
      </c>
      <c r="Q134" s="16" t="str">
        <f t="shared" si="63"/>
        <v/>
      </c>
      <c r="R134" s="14">
        <f t="shared" si="72"/>
        <v>89.7</v>
      </c>
      <c r="S134" s="14">
        <f t="shared" si="73"/>
        <v>89.7</v>
      </c>
      <c r="T134" s="14">
        <f t="shared" si="74"/>
        <v>56.7</v>
      </c>
      <c r="U134" s="14">
        <f t="shared" si="128"/>
        <v>0</v>
      </c>
      <c r="V134" s="14">
        <f t="shared" si="75"/>
        <v>-56.7</v>
      </c>
      <c r="W134" s="16">
        <f t="shared" si="127"/>
        <v>0</v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9"/>
      <c r="GF134" s="9"/>
      <c r="GG134" s="9"/>
      <c r="GH134" s="9"/>
      <c r="GI134" s="9"/>
      <c r="GJ134" s="9"/>
      <c r="GK134" s="9"/>
      <c r="GL134" s="9"/>
      <c r="GM134" s="9"/>
      <c r="GN134" s="9"/>
    </row>
    <row r="135" spans="1:196" s="5" customFormat="1" ht="28.5" customHeight="1" thickBot="1" x14ac:dyDescent="0.35">
      <c r="A135" s="190"/>
      <c r="B135" s="73"/>
      <c r="C135" s="119" t="s">
        <v>304</v>
      </c>
      <c r="D135" s="119" t="s">
        <v>76</v>
      </c>
      <c r="E135" s="205" t="s">
        <v>305</v>
      </c>
      <c r="F135" s="15">
        <v>90</v>
      </c>
      <c r="G135" s="15"/>
      <c r="H135" s="15"/>
      <c r="I135" s="16">
        <f t="shared" si="71"/>
        <v>0</v>
      </c>
      <c r="J135" s="14">
        <f t="shared" si="64"/>
        <v>0</v>
      </c>
      <c r="K135" s="16" t="str">
        <f t="shared" si="65"/>
        <v/>
      </c>
      <c r="L135" s="14"/>
      <c r="M135" s="14"/>
      <c r="N135" s="14"/>
      <c r="O135" s="15"/>
      <c r="P135" s="14">
        <f t="shared" si="62"/>
        <v>0</v>
      </c>
      <c r="Q135" s="16" t="str">
        <f t="shared" si="63"/>
        <v/>
      </c>
      <c r="R135" s="14">
        <f t="shared" si="72"/>
        <v>90</v>
      </c>
      <c r="S135" s="14">
        <f t="shared" si="73"/>
        <v>90</v>
      </c>
      <c r="T135" s="14">
        <f t="shared" si="74"/>
        <v>0</v>
      </c>
      <c r="U135" s="14">
        <f t="shared" si="128"/>
        <v>0</v>
      </c>
      <c r="V135" s="14">
        <f>U135-T135</f>
        <v>0</v>
      </c>
      <c r="W135" s="16" t="str">
        <f>IFERROR(100%*(U135/T135),"")</f>
        <v/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9"/>
      <c r="GF135" s="9"/>
      <c r="GG135" s="9"/>
      <c r="GH135" s="9"/>
      <c r="GI135" s="9"/>
      <c r="GJ135" s="9"/>
      <c r="GK135" s="9"/>
      <c r="GL135" s="9"/>
      <c r="GM135" s="9"/>
      <c r="GN135" s="9"/>
    </row>
    <row r="136" spans="1:196" s="5" customFormat="1" ht="31.5" customHeight="1" thickBot="1" x14ac:dyDescent="0.35">
      <c r="A136" s="192">
        <v>12</v>
      </c>
      <c r="B136" s="38" t="s">
        <v>30</v>
      </c>
      <c r="C136" s="38" t="s">
        <v>261</v>
      </c>
      <c r="D136" s="38"/>
      <c r="E136" s="193" t="s">
        <v>262</v>
      </c>
      <c r="F136" s="13">
        <f>SUM(F137:F146)</f>
        <v>79954.600000000006</v>
      </c>
      <c r="G136" s="13">
        <f t="shared" ref="G136" si="129">SUM(G137:G146)</f>
        <v>12486.9</v>
      </c>
      <c r="H136" s="13">
        <f>SUM(H137:H146)</f>
        <v>461.69999999999993</v>
      </c>
      <c r="I136" s="19">
        <f t="shared" ref="I136:I138" si="130">H136/$H$6</f>
        <v>1.8888882070290203E-3</v>
      </c>
      <c r="J136" s="13">
        <f t="shared" si="64"/>
        <v>-12025.199999999999</v>
      </c>
      <c r="K136" s="19">
        <f t="shared" si="65"/>
        <v>3.6974749537515311E-2</v>
      </c>
      <c r="L136" s="13">
        <f>SUM(L137:L146)</f>
        <v>12203</v>
      </c>
      <c r="M136" s="13">
        <f t="shared" ref="M136:O136" si="131">SUM(M137:M146)</f>
        <v>12203</v>
      </c>
      <c r="N136" s="13">
        <f t="shared" si="131"/>
        <v>6746.9</v>
      </c>
      <c r="O136" s="13">
        <f t="shared" si="131"/>
        <v>5550.2999999999993</v>
      </c>
      <c r="P136" s="13">
        <f t="shared" si="62"/>
        <v>-1196.6000000000004</v>
      </c>
      <c r="Q136" s="19">
        <f t="shared" si="63"/>
        <v>0.82264447375831862</v>
      </c>
      <c r="R136" s="13">
        <f>SUM(R137:R146)</f>
        <v>92157.6</v>
      </c>
      <c r="S136" s="13">
        <f>SUM(S137:S146)</f>
        <v>92157.6</v>
      </c>
      <c r="T136" s="13">
        <f>SUM(T137:T146)</f>
        <v>19233.8</v>
      </c>
      <c r="U136" s="13">
        <f t="shared" ref="U136" si="132">SUM(U137:U146)</f>
        <v>6011.9999999999991</v>
      </c>
      <c r="V136" s="13">
        <f t="shared" ref="V136:V138" si="133">U136-T136</f>
        <v>-13221.8</v>
      </c>
      <c r="W136" s="19">
        <f t="shared" si="101"/>
        <v>0.31257473822125631</v>
      </c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9"/>
      <c r="GF136" s="9"/>
      <c r="GG136" s="9"/>
      <c r="GH136" s="9"/>
      <c r="GI136" s="9"/>
      <c r="GJ136" s="9"/>
      <c r="GK136" s="9"/>
      <c r="GL136" s="9"/>
      <c r="GM136" s="9"/>
      <c r="GN136" s="9"/>
    </row>
    <row r="137" spans="1:196" s="1" customFormat="1" ht="39" customHeight="1" x14ac:dyDescent="0.3">
      <c r="A137" s="190"/>
      <c r="B137" s="73"/>
      <c r="C137" s="119" t="s">
        <v>163</v>
      </c>
      <c r="D137" s="119" t="s">
        <v>84</v>
      </c>
      <c r="E137" s="205" t="s">
        <v>164</v>
      </c>
      <c r="F137" s="15">
        <v>435</v>
      </c>
      <c r="G137" s="15">
        <v>392</v>
      </c>
      <c r="H137" s="15">
        <v>204.6</v>
      </c>
      <c r="I137" s="29">
        <f t="shared" ref="I137" si="134">H137/$H$6</f>
        <v>8.3705117426497203E-4</v>
      </c>
      <c r="J137" s="14">
        <f t="shared" si="64"/>
        <v>-187.4</v>
      </c>
      <c r="K137" s="16">
        <f t="shared" si="65"/>
        <v>0.52193877551020407</v>
      </c>
      <c r="L137" s="14">
        <v>320</v>
      </c>
      <c r="M137" s="14">
        <v>320</v>
      </c>
      <c r="N137" s="14">
        <v>272</v>
      </c>
      <c r="O137" s="15"/>
      <c r="P137" s="14">
        <f t="shared" ref="P137:P162" si="135">O137-N137</f>
        <v>-272</v>
      </c>
      <c r="Q137" s="16">
        <f t="shared" ref="Q137:Q162" si="136">IFERROR(100%*(O137/N137),"")</f>
        <v>0</v>
      </c>
      <c r="R137" s="14">
        <f t="shared" ref="R137" si="137">SUM(F137,L137)</f>
        <v>755</v>
      </c>
      <c r="S137" s="14">
        <f t="shared" ref="S137" si="138">SUM(F137,M137)</f>
        <v>755</v>
      </c>
      <c r="T137" s="14">
        <f>SUM(G137,N137)</f>
        <v>664</v>
      </c>
      <c r="U137" s="14">
        <f t="shared" si="74"/>
        <v>204.6</v>
      </c>
      <c r="V137" s="14">
        <f t="shared" ref="V137" si="139">U137-T137</f>
        <v>-459.4</v>
      </c>
      <c r="W137" s="16">
        <f t="shared" si="101"/>
        <v>0.30813253012048192</v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</row>
    <row r="138" spans="1:196" s="1" customFormat="1" ht="35.25" hidden="1" customHeight="1" x14ac:dyDescent="0.3">
      <c r="A138" s="190"/>
      <c r="B138" s="73"/>
      <c r="C138" s="119" t="s">
        <v>289</v>
      </c>
      <c r="D138" s="119" t="s">
        <v>83</v>
      </c>
      <c r="E138" s="205" t="s">
        <v>292</v>
      </c>
      <c r="F138" s="15"/>
      <c r="G138" s="15"/>
      <c r="H138" s="15"/>
      <c r="I138" s="16">
        <f t="shared" si="130"/>
        <v>0</v>
      </c>
      <c r="J138" s="14">
        <f t="shared" ref="J138:J202" si="140">H138-G138</f>
        <v>0</v>
      </c>
      <c r="K138" s="16" t="str">
        <f t="shared" si="65"/>
        <v/>
      </c>
      <c r="L138" s="14"/>
      <c r="M138" s="14"/>
      <c r="N138" s="14"/>
      <c r="O138" s="15"/>
      <c r="P138" s="14">
        <f t="shared" si="135"/>
        <v>0</v>
      </c>
      <c r="Q138" s="16" t="str">
        <f t="shared" si="136"/>
        <v/>
      </c>
      <c r="R138" s="14">
        <f t="shared" ref="R138" si="141">SUM(F138,L138)</f>
        <v>0</v>
      </c>
      <c r="S138" s="14">
        <f t="shared" ref="S138" si="142">SUM(F138,M138)</f>
        <v>0</v>
      </c>
      <c r="T138" s="14">
        <f t="shared" ref="T138" si="143">SUM(G138,N138)</f>
        <v>0</v>
      </c>
      <c r="U138" s="14">
        <f t="shared" si="74"/>
        <v>0</v>
      </c>
      <c r="V138" s="14">
        <f t="shared" si="133"/>
        <v>0</v>
      </c>
      <c r="W138" s="16" t="str">
        <f t="shared" si="101"/>
        <v/>
      </c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</row>
    <row r="139" spans="1:196" s="1" customFormat="1" ht="40.5" customHeight="1" x14ac:dyDescent="0.3">
      <c r="A139" s="190"/>
      <c r="B139" s="73"/>
      <c r="C139" s="119" t="s">
        <v>290</v>
      </c>
      <c r="D139" s="119" t="s">
        <v>83</v>
      </c>
      <c r="E139" s="205" t="s">
        <v>293</v>
      </c>
      <c r="F139" s="15">
        <v>1000</v>
      </c>
      <c r="G139" s="15">
        <v>345</v>
      </c>
      <c r="H139" s="15">
        <v>234.2</v>
      </c>
      <c r="I139" s="16">
        <f t="shared" si="71"/>
        <v>9.5814948686635609E-4</v>
      </c>
      <c r="J139" s="14">
        <f t="shared" si="140"/>
        <v>-110.80000000000001</v>
      </c>
      <c r="K139" s="16">
        <f t="shared" si="65"/>
        <v>0.67884057971014489</v>
      </c>
      <c r="L139" s="14"/>
      <c r="M139" s="14"/>
      <c r="N139" s="14"/>
      <c r="O139" s="15"/>
      <c r="P139" s="14">
        <f t="shared" si="135"/>
        <v>0</v>
      </c>
      <c r="Q139" s="16" t="str">
        <f t="shared" si="136"/>
        <v/>
      </c>
      <c r="R139" s="14">
        <f t="shared" si="72"/>
        <v>1000</v>
      </c>
      <c r="S139" s="14">
        <f t="shared" si="73"/>
        <v>1000</v>
      </c>
      <c r="T139" s="14">
        <f>SUM(G139,N139)</f>
        <v>345</v>
      </c>
      <c r="U139" s="14">
        <f t="shared" si="74"/>
        <v>234.2</v>
      </c>
      <c r="V139" s="14">
        <f t="shared" ref="V139:V141" si="144">U139-T139</f>
        <v>-110.80000000000001</v>
      </c>
      <c r="W139" s="16">
        <f t="shared" si="101"/>
        <v>0.67884057971014489</v>
      </c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</row>
    <row r="140" spans="1:196" s="1" customFormat="1" ht="30.75" customHeight="1" x14ac:dyDescent="0.3">
      <c r="A140" s="190"/>
      <c r="B140" s="73"/>
      <c r="C140" s="119" t="s">
        <v>187</v>
      </c>
      <c r="D140" s="119" t="s">
        <v>83</v>
      </c>
      <c r="E140" s="205" t="s">
        <v>188</v>
      </c>
      <c r="F140" s="15">
        <v>150</v>
      </c>
      <c r="G140" s="15">
        <v>75</v>
      </c>
      <c r="H140" s="15"/>
      <c r="I140" s="28">
        <f t="shared" ref="I140" si="145">H140/$H$6</f>
        <v>0</v>
      </c>
      <c r="J140" s="14">
        <f t="shared" si="140"/>
        <v>-75</v>
      </c>
      <c r="K140" s="16">
        <f t="shared" si="65"/>
        <v>0</v>
      </c>
      <c r="L140" s="14"/>
      <c r="M140" s="14"/>
      <c r="N140" s="14"/>
      <c r="O140" s="15"/>
      <c r="P140" s="14">
        <f t="shared" si="135"/>
        <v>0</v>
      </c>
      <c r="Q140" s="16" t="str">
        <f t="shared" si="136"/>
        <v/>
      </c>
      <c r="R140" s="14">
        <f t="shared" si="72"/>
        <v>150</v>
      </c>
      <c r="S140" s="14">
        <f t="shared" si="73"/>
        <v>150</v>
      </c>
      <c r="T140" s="14">
        <f>SUM(G140,N140)</f>
        <v>75</v>
      </c>
      <c r="U140" s="14">
        <f t="shared" si="74"/>
        <v>0</v>
      </c>
      <c r="V140" s="14">
        <f t="shared" si="144"/>
        <v>-75</v>
      </c>
      <c r="W140" s="16">
        <f t="shared" si="101"/>
        <v>0</v>
      </c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</row>
    <row r="141" spans="1:196" s="1" customFormat="1" ht="30.75" customHeight="1" x14ac:dyDescent="0.3">
      <c r="A141" s="190"/>
      <c r="B141" s="73"/>
      <c r="C141" s="119" t="s">
        <v>291</v>
      </c>
      <c r="D141" s="119" t="s">
        <v>83</v>
      </c>
      <c r="E141" s="205" t="s">
        <v>294</v>
      </c>
      <c r="F141" s="15">
        <v>2874.5</v>
      </c>
      <c r="G141" s="15">
        <v>2623</v>
      </c>
      <c r="H141" s="15">
        <v>22.9</v>
      </c>
      <c r="I141" s="29">
        <f t="shared" ref="I141" si="146">H141/$H$6</f>
        <v>9.3687545897692379E-5</v>
      </c>
      <c r="J141" s="14">
        <f t="shared" si="140"/>
        <v>-2600.1</v>
      </c>
      <c r="K141" s="16">
        <f t="shared" si="65"/>
        <v>8.7304613038505525E-3</v>
      </c>
      <c r="L141" s="14">
        <v>11000</v>
      </c>
      <c r="M141" s="14">
        <v>11000</v>
      </c>
      <c r="N141" s="14">
        <v>6300</v>
      </c>
      <c r="O141" s="15">
        <v>5479.9</v>
      </c>
      <c r="P141" s="14">
        <f t="shared" si="135"/>
        <v>-820.10000000000036</v>
      </c>
      <c r="Q141" s="16">
        <f t="shared" si="136"/>
        <v>0.86982539682539672</v>
      </c>
      <c r="R141" s="14">
        <f t="shared" si="72"/>
        <v>13874.5</v>
      </c>
      <c r="S141" s="14">
        <f t="shared" si="73"/>
        <v>13874.5</v>
      </c>
      <c r="T141" s="14">
        <f>SUM(G141,N141)</f>
        <v>8923</v>
      </c>
      <c r="U141" s="14">
        <f t="shared" si="74"/>
        <v>5502.7999999999993</v>
      </c>
      <c r="V141" s="14">
        <f t="shared" si="144"/>
        <v>-3420.2000000000007</v>
      </c>
      <c r="W141" s="16">
        <f t="shared" si="101"/>
        <v>0.61669841981396378</v>
      </c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</row>
    <row r="142" spans="1:196" s="1" customFormat="1" ht="28.5" customHeight="1" x14ac:dyDescent="0.3">
      <c r="A142" s="190"/>
      <c r="B142" s="73"/>
      <c r="C142" s="119" t="s">
        <v>190</v>
      </c>
      <c r="D142" s="119" t="s">
        <v>87</v>
      </c>
      <c r="E142" s="205" t="s">
        <v>191</v>
      </c>
      <c r="F142" s="15"/>
      <c r="G142" s="15"/>
      <c r="H142" s="15"/>
      <c r="I142" s="28">
        <f t="shared" ref="I142" si="147">H142/$H$6</f>
        <v>0</v>
      </c>
      <c r="J142" s="14">
        <f t="shared" si="140"/>
        <v>0</v>
      </c>
      <c r="K142" s="16" t="str">
        <f t="shared" ref="K142:K180" si="148">IFERROR(100%*(H142/G142),"")</f>
        <v/>
      </c>
      <c r="L142" s="14">
        <v>883</v>
      </c>
      <c r="M142" s="14">
        <v>883</v>
      </c>
      <c r="N142" s="14">
        <v>174.9</v>
      </c>
      <c r="O142" s="15">
        <v>70.400000000000006</v>
      </c>
      <c r="P142" s="14">
        <f t="shared" si="135"/>
        <v>-104.5</v>
      </c>
      <c r="Q142" s="16">
        <f t="shared" si="136"/>
        <v>0.40251572327044027</v>
      </c>
      <c r="R142" s="14">
        <f t="shared" ref="R142" si="149">SUM(F142,L142)</f>
        <v>883</v>
      </c>
      <c r="S142" s="14">
        <f t="shared" ref="S142" si="150">SUM(F142,M142)</f>
        <v>883</v>
      </c>
      <c r="T142" s="14">
        <f t="shared" ref="T142" si="151">SUM(G142,N142)</f>
        <v>174.9</v>
      </c>
      <c r="U142" s="14">
        <f t="shared" si="74"/>
        <v>70.400000000000006</v>
      </c>
      <c r="V142" s="14">
        <f t="shared" ref="V142" si="152">U142-T142</f>
        <v>-104.5</v>
      </c>
      <c r="W142" s="16">
        <f t="shared" si="101"/>
        <v>0.40251572327044027</v>
      </c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</row>
    <row r="143" spans="1:196" s="1" customFormat="1" ht="19.5" hidden="1" customHeight="1" x14ac:dyDescent="0.3">
      <c r="A143" s="190"/>
      <c r="B143" s="73"/>
      <c r="C143" s="119" t="s">
        <v>88</v>
      </c>
      <c r="D143" s="119" t="s">
        <v>49</v>
      </c>
      <c r="E143" s="205" t="s">
        <v>165</v>
      </c>
      <c r="F143" s="15"/>
      <c r="G143" s="15"/>
      <c r="H143" s="15"/>
      <c r="I143" s="28">
        <f t="shared" si="71"/>
        <v>0</v>
      </c>
      <c r="J143" s="14">
        <f t="shared" si="140"/>
        <v>0</v>
      </c>
      <c r="K143" s="16" t="str">
        <f t="shared" si="148"/>
        <v/>
      </c>
      <c r="L143" s="14"/>
      <c r="M143" s="14"/>
      <c r="N143" s="14"/>
      <c r="O143" s="15"/>
      <c r="P143" s="13">
        <f t="shared" si="135"/>
        <v>0</v>
      </c>
      <c r="Q143" s="19" t="str">
        <f t="shared" si="136"/>
        <v/>
      </c>
      <c r="R143" s="14">
        <f t="shared" si="72"/>
        <v>0</v>
      </c>
      <c r="S143" s="14">
        <f t="shared" si="73"/>
        <v>0</v>
      </c>
      <c r="T143" s="14">
        <f t="shared" si="74"/>
        <v>0</v>
      </c>
      <c r="U143" s="14">
        <f t="shared" si="74"/>
        <v>0</v>
      </c>
      <c r="V143" s="14">
        <f t="shared" si="75"/>
        <v>0</v>
      </c>
      <c r="W143" s="16" t="str">
        <f t="shared" si="101"/>
        <v/>
      </c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</row>
    <row r="144" spans="1:196" ht="27" customHeight="1" x14ac:dyDescent="0.3">
      <c r="A144" s="190"/>
      <c r="B144" s="42" t="s">
        <v>19</v>
      </c>
      <c r="C144" s="119" t="s">
        <v>238</v>
      </c>
      <c r="D144" s="119" t="s">
        <v>85</v>
      </c>
      <c r="E144" s="195" t="s">
        <v>239</v>
      </c>
      <c r="F144" s="22">
        <v>75495.100000000006</v>
      </c>
      <c r="G144" s="22">
        <v>9051.9</v>
      </c>
      <c r="H144" s="22"/>
      <c r="I144" s="16">
        <f t="shared" si="71"/>
        <v>0</v>
      </c>
      <c r="J144" s="14">
        <f t="shared" si="140"/>
        <v>-9051.9</v>
      </c>
      <c r="K144" s="16">
        <f t="shared" si="148"/>
        <v>0</v>
      </c>
      <c r="L144" s="14"/>
      <c r="M144" s="14"/>
      <c r="N144" s="14"/>
      <c r="O144" s="22"/>
      <c r="P144" s="13">
        <f t="shared" si="135"/>
        <v>0</v>
      </c>
      <c r="Q144" s="19" t="str">
        <f t="shared" si="136"/>
        <v/>
      </c>
      <c r="R144" s="14">
        <f t="shared" si="72"/>
        <v>75495.100000000006</v>
      </c>
      <c r="S144" s="14">
        <f t="shared" si="73"/>
        <v>75495.100000000006</v>
      </c>
      <c r="T144" s="14">
        <f t="shared" si="74"/>
        <v>9051.9</v>
      </c>
      <c r="U144" s="14">
        <f t="shared" si="74"/>
        <v>0</v>
      </c>
      <c r="V144" s="14">
        <f t="shared" si="75"/>
        <v>-9051.9</v>
      </c>
      <c r="W144" s="16">
        <f t="shared" si="101"/>
        <v>0</v>
      </c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</row>
    <row r="145" spans="1:196" ht="93" hidden="1" customHeight="1" x14ac:dyDescent="0.3">
      <c r="A145" s="190"/>
      <c r="B145" s="42" t="s">
        <v>19</v>
      </c>
      <c r="C145" s="119" t="s">
        <v>283</v>
      </c>
      <c r="D145" s="119" t="s">
        <v>60</v>
      </c>
      <c r="E145" s="195" t="s">
        <v>284</v>
      </c>
      <c r="F145" s="22"/>
      <c r="G145" s="22"/>
      <c r="H145" s="22"/>
      <c r="I145" s="16">
        <f t="shared" si="71"/>
        <v>0</v>
      </c>
      <c r="J145" s="14">
        <f t="shared" si="140"/>
        <v>0</v>
      </c>
      <c r="K145" s="16" t="str">
        <f t="shared" si="148"/>
        <v/>
      </c>
      <c r="L145" s="14"/>
      <c r="M145" s="14"/>
      <c r="N145" s="14"/>
      <c r="O145" s="22"/>
      <c r="P145" s="13">
        <f t="shared" si="135"/>
        <v>0</v>
      </c>
      <c r="Q145" s="19" t="str">
        <f t="shared" si="136"/>
        <v/>
      </c>
      <c r="R145" s="14">
        <f t="shared" si="72"/>
        <v>0</v>
      </c>
      <c r="S145" s="14">
        <f t="shared" si="73"/>
        <v>0</v>
      </c>
      <c r="T145" s="14">
        <f t="shared" si="74"/>
        <v>0</v>
      </c>
      <c r="U145" s="14">
        <f t="shared" si="74"/>
        <v>0</v>
      </c>
      <c r="V145" s="14">
        <f t="shared" si="75"/>
        <v>0</v>
      </c>
      <c r="W145" s="16" t="str">
        <f t="shared" si="101"/>
        <v/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</row>
    <row r="146" spans="1:196" ht="40.5" hidden="1" customHeight="1" x14ac:dyDescent="0.3">
      <c r="A146" s="190"/>
      <c r="B146" s="42"/>
      <c r="C146" s="119" t="s">
        <v>306</v>
      </c>
      <c r="D146" s="119" t="s">
        <v>85</v>
      </c>
      <c r="E146" s="195" t="s">
        <v>307</v>
      </c>
      <c r="F146" s="22"/>
      <c r="G146" s="22"/>
      <c r="H146" s="22"/>
      <c r="I146" s="16">
        <f t="shared" si="71"/>
        <v>0</v>
      </c>
      <c r="J146" s="14">
        <f t="shared" si="140"/>
        <v>0</v>
      </c>
      <c r="K146" s="16" t="str">
        <f t="shared" si="148"/>
        <v/>
      </c>
      <c r="L146" s="14"/>
      <c r="M146" s="14"/>
      <c r="N146" s="14"/>
      <c r="O146" s="22"/>
      <c r="P146" s="13">
        <f t="shared" si="135"/>
        <v>0</v>
      </c>
      <c r="Q146" s="19" t="str">
        <f t="shared" si="136"/>
        <v/>
      </c>
      <c r="R146" s="14">
        <f t="shared" si="72"/>
        <v>0</v>
      </c>
      <c r="S146" s="14">
        <f t="shared" si="73"/>
        <v>0</v>
      </c>
      <c r="T146" s="14">
        <f t="shared" si="74"/>
        <v>0</v>
      </c>
      <c r="U146" s="14">
        <f t="shared" si="74"/>
        <v>0</v>
      </c>
      <c r="V146" s="14">
        <f t="shared" si="75"/>
        <v>0</v>
      </c>
      <c r="W146" s="16" t="str">
        <f t="shared" si="101"/>
        <v/>
      </c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</row>
    <row r="147" spans="1:196" s="1" customFormat="1" ht="28.5" hidden="1" customHeight="1" x14ac:dyDescent="0.3">
      <c r="A147" s="192">
        <v>13</v>
      </c>
      <c r="B147" s="38" t="s">
        <v>20</v>
      </c>
      <c r="C147" s="77" t="s">
        <v>86</v>
      </c>
      <c r="D147" s="77" t="s">
        <v>50</v>
      </c>
      <c r="E147" s="193" t="s">
        <v>299</v>
      </c>
      <c r="F147" s="25"/>
      <c r="G147" s="25"/>
      <c r="H147" s="25"/>
      <c r="I147" s="19">
        <f t="shared" si="71"/>
        <v>0</v>
      </c>
      <c r="J147" s="14">
        <f t="shared" si="140"/>
        <v>0</v>
      </c>
      <c r="K147" s="19" t="str">
        <f t="shared" si="148"/>
        <v/>
      </c>
      <c r="L147" s="13"/>
      <c r="M147" s="13"/>
      <c r="N147" s="13"/>
      <c r="O147" s="25"/>
      <c r="P147" s="13">
        <f t="shared" si="135"/>
        <v>0</v>
      </c>
      <c r="Q147" s="19" t="str">
        <f t="shared" si="136"/>
        <v/>
      </c>
      <c r="R147" s="13">
        <f t="shared" si="72"/>
        <v>0</v>
      </c>
      <c r="S147" s="13">
        <f t="shared" si="73"/>
        <v>0</v>
      </c>
      <c r="T147" s="13">
        <f t="shared" si="74"/>
        <v>0</v>
      </c>
      <c r="U147" s="13">
        <f t="shared" si="74"/>
        <v>0</v>
      </c>
      <c r="V147" s="13">
        <f t="shared" si="75"/>
        <v>0</v>
      </c>
      <c r="W147" s="19" t="str">
        <f t="shared" si="101"/>
        <v/>
      </c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</row>
    <row r="148" spans="1:196" s="1" customFormat="1" ht="29.25" customHeight="1" x14ac:dyDescent="0.3">
      <c r="A148" s="192">
        <v>13</v>
      </c>
      <c r="B148" s="38" t="s">
        <v>20</v>
      </c>
      <c r="C148" s="77" t="s">
        <v>166</v>
      </c>
      <c r="D148" s="77" t="s">
        <v>50</v>
      </c>
      <c r="E148" s="193" t="s">
        <v>167</v>
      </c>
      <c r="F148" s="25">
        <f>SUM(F149:F162)</f>
        <v>3843.7</v>
      </c>
      <c r="G148" s="25">
        <f>SUM(G149:G162)</f>
        <v>3843.7</v>
      </c>
      <c r="H148" s="25">
        <f>SUM(H149:H162)</f>
        <v>2840</v>
      </c>
      <c r="I148" s="19">
        <f t="shared" si="71"/>
        <v>1.1618892154997658E-2</v>
      </c>
      <c r="J148" s="13">
        <f t="shared" si="140"/>
        <v>-1003.6999999999998</v>
      </c>
      <c r="K148" s="19">
        <f t="shared" si="148"/>
        <v>0.73887139995317019</v>
      </c>
      <c r="L148" s="25">
        <f>SUM(L149:L162)</f>
        <v>0</v>
      </c>
      <c r="M148" s="25">
        <f>SUM(M149:M162)</f>
        <v>0</v>
      </c>
      <c r="N148" s="25">
        <f>SUM(N149:N162)</f>
        <v>0</v>
      </c>
      <c r="O148" s="25">
        <f>SUM(O149:O162)</f>
        <v>0</v>
      </c>
      <c r="P148" s="13">
        <f t="shared" si="135"/>
        <v>0</v>
      </c>
      <c r="Q148" s="19" t="str">
        <f t="shared" si="136"/>
        <v/>
      </c>
      <c r="R148" s="13">
        <f t="shared" si="72"/>
        <v>3843.7</v>
      </c>
      <c r="S148" s="13">
        <f t="shared" si="73"/>
        <v>3843.7</v>
      </c>
      <c r="T148" s="13">
        <f t="shared" si="74"/>
        <v>3843.7</v>
      </c>
      <c r="U148" s="13">
        <f t="shared" si="74"/>
        <v>2840</v>
      </c>
      <c r="V148" s="13">
        <f t="shared" si="75"/>
        <v>-1003.6999999999998</v>
      </c>
      <c r="W148" s="19">
        <f t="shared" si="101"/>
        <v>0.73887139995317019</v>
      </c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</row>
    <row r="149" spans="1:196" s="66" customFormat="1" ht="105.75" customHeight="1" x14ac:dyDescent="0.3">
      <c r="A149" s="200"/>
      <c r="B149" s="44"/>
      <c r="C149" s="44"/>
      <c r="D149" s="44"/>
      <c r="E149" s="212" t="s">
        <v>352</v>
      </c>
      <c r="F149" s="23">
        <v>2000</v>
      </c>
      <c r="G149" s="27">
        <v>2000</v>
      </c>
      <c r="H149" s="27">
        <v>2000</v>
      </c>
      <c r="I149" s="30">
        <f>H149/$H$6</f>
        <v>8.182318419012435E-3</v>
      </c>
      <c r="J149" s="21">
        <f t="shared" si="140"/>
        <v>0</v>
      </c>
      <c r="K149" s="30">
        <f>IFERROR(100%*(H149/G149),"")</f>
        <v>1</v>
      </c>
      <c r="L149" s="21"/>
      <c r="M149" s="21"/>
      <c r="N149" s="21"/>
      <c r="O149" s="27"/>
      <c r="P149" s="13">
        <f t="shared" si="135"/>
        <v>0</v>
      </c>
      <c r="Q149" s="19" t="str">
        <f t="shared" si="136"/>
        <v/>
      </c>
      <c r="R149" s="21">
        <f t="shared" ref="R149" si="153">SUM(F149,L149)</f>
        <v>2000</v>
      </c>
      <c r="S149" s="21">
        <f t="shared" ref="S149" si="154">SUM(F149,M149)</f>
        <v>2000</v>
      </c>
      <c r="T149" s="21">
        <f t="shared" ref="T149" si="155">SUM(G149,N149)</f>
        <v>2000</v>
      </c>
      <c r="U149" s="21">
        <f>SUM(H149,O149)</f>
        <v>2000</v>
      </c>
      <c r="V149" s="21">
        <f>U149-T149</f>
        <v>0</v>
      </c>
      <c r="W149" s="30">
        <f>IFERROR(100%*(U149/T149),"")</f>
        <v>1</v>
      </c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6"/>
      <c r="EK149" s="46"/>
      <c r="EL149" s="46"/>
      <c r="EM149" s="46"/>
      <c r="EN149" s="46"/>
      <c r="EO149" s="46"/>
      <c r="EP149" s="46"/>
      <c r="EQ149" s="46"/>
      <c r="ER149" s="46"/>
      <c r="ES149" s="46"/>
      <c r="ET149" s="46"/>
      <c r="EU149" s="46"/>
      <c r="EV149" s="46"/>
      <c r="EW149" s="46"/>
      <c r="EX149" s="46"/>
      <c r="EY149" s="46"/>
      <c r="EZ149" s="46"/>
      <c r="FA149" s="46"/>
      <c r="FB149" s="46"/>
      <c r="FC149" s="46"/>
      <c r="FD149" s="46"/>
      <c r="FE149" s="46"/>
      <c r="FF149" s="46"/>
      <c r="FG149" s="46"/>
      <c r="FH149" s="46"/>
      <c r="FI149" s="46"/>
      <c r="FJ149" s="46"/>
      <c r="FK149" s="46"/>
      <c r="FL149" s="46"/>
      <c r="FM149" s="46"/>
      <c r="FN149" s="46"/>
      <c r="FO149" s="46"/>
      <c r="FP149" s="46"/>
      <c r="FQ149" s="46"/>
      <c r="FR149" s="46"/>
      <c r="FS149" s="46"/>
      <c r="FT149" s="46"/>
      <c r="FU149" s="46"/>
      <c r="FV149" s="46"/>
      <c r="FW149" s="46"/>
      <c r="FX149" s="46"/>
      <c r="FY149" s="46"/>
      <c r="FZ149" s="46"/>
      <c r="GA149" s="46"/>
      <c r="GB149" s="46"/>
      <c r="GC149" s="46"/>
      <c r="GD149" s="46"/>
      <c r="GE149" s="46"/>
      <c r="GF149" s="46"/>
      <c r="GG149" s="46"/>
      <c r="GH149" s="46"/>
      <c r="GI149" s="46"/>
      <c r="GJ149" s="46"/>
      <c r="GK149" s="46"/>
      <c r="GL149" s="46"/>
      <c r="GM149" s="46"/>
      <c r="GN149" s="46"/>
    </row>
    <row r="150" spans="1:196" s="66" customFormat="1" ht="70.5" customHeight="1" x14ac:dyDescent="0.3">
      <c r="A150" s="200"/>
      <c r="B150" s="44"/>
      <c r="C150" s="44"/>
      <c r="D150" s="44"/>
      <c r="E150" s="212" t="s">
        <v>362</v>
      </c>
      <c r="F150" s="27">
        <v>240</v>
      </c>
      <c r="G150" s="27">
        <v>240</v>
      </c>
      <c r="H150" s="23">
        <v>240</v>
      </c>
      <c r="I150" s="30">
        <f>H150/$H$6</f>
        <v>9.8187821028149214E-4</v>
      </c>
      <c r="J150" s="21">
        <f t="shared" si="140"/>
        <v>0</v>
      </c>
      <c r="K150" s="30">
        <f>IFERROR(100%*(H150/G150),"")</f>
        <v>1</v>
      </c>
      <c r="L150" s="127"/>
      <c r="M150" s="21"/>
      <c r="N150" s="21"/>
      <c r="O150" s="27"/>
      <c r="P150" s="13">
        <f t="shared" si="135"/>
        <v>0</v>
      </c>
      <c r="Q150" s="19" t="str">
        <f t="shared" si="136"/>
        <v/>
      </c>
      <c r="R150" s="21">
        <f>SUM(F150,L150)</f>
        <v>240</v>
      </c>
      <c r="S150" s="21">
        <f t="shared" ref="S150:T152" si="156">SUM(F150,M150)</f>
        <v>240</v>
      </c>
      <c r="T150" s="21">
        <f t="shared" si="156"/>
        <v>240</v>
      </c>
      <c r="U150" s="21">
        <f t="shared" ref="U150:U162" si="157">SUM(H150,O150)</f>
        <v>240</v>
      </c>
      <c r="V150" s="21">
        <f t="shared" ref="V150:V162" si="158">U150-T150</f>
        <v>0</v>
      </c>
      <c r="W150" s="30">
        <f t="shared" ref="W150:W162" si="159">IFERROR(100%*(U150/T150),"")</f>
        <v>1</v>
      </c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46"/>
      <c r="EY150" s="46"/>
      <c r="EZ150" s="46"/>
      <c r="FA150" s="46"/>
      <c r="FB150" s="46"/>
      <c r="FC150" s="46"/>
      <c r="FD150" s="46"/>
      <c r="FE150" s="46"/>
      <c r="FF150" s="46"/>
      <c r="FG150" s="46"/>
      <c r="FH150" s="46"/>
      <c r="FI150" s="46"/>
      <c r="FJ150" s="46"/>
      <c r="FK150" s="46"/>
      <c r="FL150" s="46"/>
      <c r="FM150" s="46"/>
      <c r="FN150" s="46"/>
      <c r="FO150" s="46"/>
      <c r="FP150" s="46"/>
      <c r="FQ150" s="46"/>
      <c r="FR150" s="46"/>
      <c r="FS150" s="46"/>
      <c r="FT150" s="46"/>
      <c r="FU150" s="46"/>
      <c r="FV150" s="46"/>
      <c r="FW150" s="46"/>
      <c r="FX150" s="46"/>
      <c r="FY150" s="46"/>
      <c r="FZ150" s="46"/>
      <c r="GA150" s="46"/>
      <c r="GB150" s="46"/>
      <c r="GC150" s="46"/>
      <c r="GD150" s="46"/>
      <c r="GE150" s="46"/>
      <c r="GF150" s="46"/>
      <c r="GG150" s="46"/>
      <c r="GH150" s="46"/>
      <c r="GI150" s="46"/>
      <c r="GJ150" s="46"/>
      <c r="GK150" s="46"/>
      <c r="GL150" s="46"/>
      <c r="GM150" s="46"/>
      <c r="GN150" s="46"/>
    </row>
    <row r="151" spans="1:196" s="66" customFormat="1" ht="180.75" customHeight="1" x14ac:dyDescent="0.3">
      <c r="A151" s="200"/>
      <c r="B151" s="44"/>
      <c r="C151" s="44"/>
      <c r="D151" s="44"/>
      <c r="E151" s="212" t="s">
        <v>363</v>
      </c>
      <c r="F151" s="27">
        <v>300</v>
      </c>
      <c r="G151" s="27">
        <v>300</v>
      </c>
      <c r="H151" s="23">
        <v>300</v>
      </c>
      <c r="I151" s="30">
        <f>H151/$H$6</f>
        <v>1.2273477628518652E-3</v>
      </c>
      <c r="J151" s="14"/>
      <c r="K151" s="30"/>
      <c r="L151" s="127"/>
      <c r="M151" s="21"/>
      <c r="N151" s="21"/>
      <c r="O151" s="27"/>
      <c r="P151" s="21">
        <f>O151-N151</f>
        <v>0</v>
      </c>
      <c r="Q151" s="30" t="str">
        <f>IFERROR(100%*(O151/N151),"")</f>
        <v/>
      </c>
      <c r="R151" s="21">
        <f>SUM(F151,L151)</f>
        <v>300</v>
      </c>
      <c r="S151" s="21">
        <f t="shared" si="156"/>
        <v>300</v>
      </c>
      <c r="T151" s="21">
        <f t="shared" si="156"/>
        <v>300</v>
      </c>
      <c r="U151" s="21">
        <f>SUM(H151,O151)</f>
        <v>300</v>
      </c>
      <c r="V151" s="21">
        <f>U151-T151</f>
        <v>0</v>
      </c>
      <c r="W151" s="30">
        <f>IFERROR(100%*(U151/T151),"")</f>
        <v>1</v>
      </c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/>
      <c r="FA151" s="46"/>
      <c r="FB151" s="46"/>
      <c r="FC151" s="46"/>
      <c r="FD151" s="46"/>
      <c r="FE151" s="46"/>
      <c r="FF151" s="46"/>
      <c r="FG151" s="46"/>
      <c r="FH151" s="46"/>
      <c r="FI151" s="46"/>
      <c r="FJ151" s="46"/>
      <c r="FK151" s="46"/>
      <c r="FL151" s="46"/>
      <c r="FM151" s="46"/>
      <c r="FN151" s="46"/>
      <c r="FO151" s="46"/>
      <c r="FP151" s="46"/>
      <c r="FQ151" s="46"/>
      <c r="FR151" s="46"/>
      <c r="FS151" s="46"/>
      <c r="FT151" s="46"/>
      <c r="FU151" s="46"/>
      <c r="FV151" s="46"/>
      <c r="FW151" s="46"/>
      <c r="FX151" s="46"/>
      <c r="FY151" s="46"/>
      <c r="FZ151" s="46"/>
      <c r="GA151" s="46"/>
      <c r="GB151" s="46"/>
      <c r="GC151" s="46"/>
      <c r="GD151" s="46"/>
      <c r="GE151" s="46"/>
      <c r="GF151" s="46"/>
      <c r="GG151" s="46"/>
      <c r="GH151" s="46"/>
      <c r="GI151" s="46"/>
      <c r="GJ151" s="46"/>
      <c r="GK151" s="46"/>
      <c r="GL151" s="46"/>
      <c r="GM151" s="46"/>
      <c r="GN151" s="46"/>
    </row>
    <row r="152" spans="1:196" s="66" customFormat="1" ht="69.75" customHeight="1" x14ac:dyDescent="0.3">
      <c r="A152" s="200"/>
      <c r="B152" s="44"/>
      <c r="C152" s="44"/>
      <c r="D152" s="44"/>
      <c r="E152" s="212" t="s">
        <v>364</v>
      </c>
      <c r="F152" s="27">
        <v>300</v>
      </c>
      <c r="G152" s="27">
        <v>300</v>
      </c>
      <c r="H152" s="23">
        <v>300</v>
      </c>
      <c r="I152" s="30">
        <f>H152/$H$6</f>
        <v>1.2273477628518652E-3</v>
      </c>
      <c r="J152" s="14">
        <f t="shared" si="140"/>
        <v>0</v>
      </c>
      <c r="K152" s="30"/>
      <c r="L152" s="127"/>
      <c r="M152" s="21"/>
      <c r="N152" s="21"/>
      <c r="O152" s="20"/>
      <c r="P152" s="13">
        <f t="shared" si="135"/>
        <v>0</v>
      </c>
      <c r="Q152" s="30" t="str">
        <f t="shared" si="136"/>
        <v/>
      </c>
      <c r="R152" s="21">
        <f>SUM(F152,L152)</f>
        <v>300</v>
      </c>
      <c r="S152" s="21">
        <f t="shared" si="156"/>
        <v>300</v>
      </c>
      <c r="T152" s="21">
        <f t="shared" si="156"/>
        <v>300</v>
      </c>
      <c r="U152" s="21">
        <f t="shared" si="157"/>
        <v>300</v>
      </c>
      <c r="V152" s="21">
        <f t="shared" si="158"/>
        <v>0</v>
      </c>
      <c r="W152" s="30">
        <f t="shared" si="159"/>
        <v>1</v>
      </c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/>
      <c r="FA152" s="46"/>
      <c r="FB152" s="46"/>
      <c r="FC152" s="46"/>
      <c r="FD152" s="46"/>
      <c r="FE152" s="46"/>
      <c r="FF152" s="46"/>
      <c r="FG152" s="46"/>
      <c r="FH152" s="46"/>
      <c r="FI152" s="46"/>
      <c r="FJ152" s="46"/>
      <c r="FK152" s="46"/>
      <c r="FL152" s="46"/>
      <c r="FM152" s="46"/>
      <c r="FN152" s="46"/>
      <c r="FO152" s="46"/>
      <c r="FP152" s="46"/>
      <c r="FQ152" s="46"/>
      <c r="FR152" s="46"/>
      <c r="FS152" s="46"/>
      <c r="FT152" s="46"/>
      <c r="FU152" s="46"/>
      <c r="FV152" s="46"/>
      <c r="FW152" s="46"/>
      <c r="FX152" s="46"/>
      <c r="FY152" s="46"/>
      <c r="FZ152" s="46"/>
      <c r="GA152" s="46"/>
      <c r="GB152" s="46"/>
      <c r="GC152" s="46"/>
      <c r="GD152" s="46"/>
      <c r="GE152" s="46"/>
      <c r="GF152" s="46"/>
      <c r="GG152" s="46"/>
      <c r="GH152" s="46"/>
      <c r="GI152" s="46"/>
      <c r="GJ152" s="46"/>
      <c r="GK152" s="46"/>
      <c r="GL152" s="46"/>
      <c r="GM152" s="46"/>
      <c r="GN152" s="46"/>
    </row>
    <row r="153" spans="1:196" s="66" customFormat="1" ht="54" customHeight="1" x14ac:dyDescent="0.3">
      <c r="A153" s="200"/>
      <c r="B153" s="44"/>
      <c r="C153" s="44"/>
      <c r="D153" s="44"/>
      <c r="E153" s="212" t="s">
        <v>365</v>
      </c>
      <c r="F153" s="27">
        <v>1003.7</v>
      </c>
      <c r="G153" s="27">
        <v>1003.7</v>
      </c>
      <c r="H153" s="27"/>
      <c r="I153" s="173">
        <f t="shared" si="71"/>
        <v>0</v>
      </c>
      <c r="J153" s="21">
        <f t="shared" si="140"/>
        <v>-1003.7</v>
      </c>
      <c r="K153" s="30">
        <f t="shared" si="148"/>
        <v>0</v>
      </c>
      <c r="L153" s="33"/>
      <c r="M153" s="33"/>
      <c r="N153" s="33"/>
      <c r="O153" s="26"/>
      <c r="P153" s="13">
        <f t="shared" si="135"/>
        <v>0</v>
      </c>
      <c r="Q153" s="19" t="str">
        <f t="shared" si="136"/>
        <v/>
      </c>
      <c r="R153" s="21">
        <f t="shared" si="72"/>
        <v>1003.7</v>
      </c>
      <c r="S153" s="21">
        <f t="shared" si="73"/>
        <v>1003.7</v>
      </c>
      <c r="T153" s="21">
        <f t="shared" si="74"/>
        <v>1003.7</v>
      </c>
      <c r="U153" s="21">
        <f t="shared" si="157"/>
        <v>0</v>
      </c>
      <c r="V153" s="21">
        <f t="shared" si="158"/>
        <v>-1003.7</v>
      </c>
      <c r="W153" s="30">
        <f t="shared" si="159"/>
        <v>0</v>
      </c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  <c r="EZ153" s="46"/>
      <c r="FA153" s="46"/>
      <c r="FB153" s="46"/>
      <c r="FC153" s="46"/>
      <c r="FD153" s="46"/>
      <c r="FE153" s="46"/>
      <c r="FF153" s="46"/>
      <c r="FG153" s="46"/>
      <c r="FH153" s="46"/>
      <c r="FI153" s="46"/>
      <c r="FJ153" s="46"/>
      <c r="FK153" s="46"/>
      <c r="FL153" s="46"/>
      <c r="FM153" s="46"/>
      <c r="FN153" s="46"/>
      <c r="FO153" s="46"/>
      <c r="FP153" s="46"/>
      <c r="FQ153" s="46"/>
      <c r="FR153" s="46"/>
      <c r="FS153" s="46"/>
      <c r="FT153" s="46"/>
      <c r="FU153" s="46"/>
      <c r="FV153" s="46"/>
      <c r="FW153" s="46"/>
      <c r="FX153" s="46"/>
      <c r="FY153" s="46"/>
      <c r="FZ153" s="46"/>
      <c r="GA153" s="46"/>
      <c r="GB153" s="46"/>
      <c r="GC153" s="46"/>
      <c r="GD153" s="46"/>
      <c r="GE153" s="46"/>
      <c r="GF153" s="46"/>
      <c r="GG153" s="46"/>
      <c r="GH153" s="46"/>
      <c r="GI153" s="46"/>
      <c r="GJ153" s="46"/>
      <c r="GK153" s="46"/>
      <c r="GL153" s="46"/>
      <c r="GM153" s="46"/>
      <c r="GN153" s="46"/>
    </row>
    <row r="154" spans="1:196" s="66" customFormat="1" ht="69.75" hidden="1" customHeight="1" x14ac:dyDescent="0.3">
      <c r="A154" s="200"/>
      <c r="B154" s="44"/>
      <c r="C154" s="44"/>
      <c r="D154" s="44"/>
      <c r="E154" s="212"/>
      <c r="F154" s="27"/>
      <c r="G154" s="27"/>
      <c r="H154" s="27"/>
      <c r="I154" s="30">
        <f t="shared" si="71"/>
        <v>0</v>
      </c>
      <c r="J154" s="14">
        <f t="shared" si="140"/>
        <v>0</v>
      </c>
      <c r="K154" s="30" t="str">
        <f t="shared" si="148"/>
        <v/>
      </c>
      <c r="L154" s="33"/>
      <c r="M154" s="33"/>
      <c r="N154" s="33"/>
      <c r="O154" s="26"/>
      <c r="P154" s="13">
        <f t="shared" si="135"/>
        <v>0</v>
      </c>
      <c r="Q154" s="19" t="str">
        <f t="shared" si="136"/>
        <v/>
      </c>
      <c r="R154" s="21">
        <f t="shared" si="72"/>
        <v>0</v>
      </c>
      <c r="S154" s="21">
        <f t="shared" si="73"/>
        <v>0</v>
      </c>
      <c r="T154" s="21">
        <f t="shared" si="74"/>
        <v>0</v>
      </c>
      <c r="U154" s="21">
        <f t="shared" si="157"/>
        <v>0</v>
      </c>
      <c r="V154" s="21">
        <f t="shared" si="158"/>
        <v>0</v>
      </c>
      <c r="W154" s="30" t="str">
        <f t="shared" si="159"/>
        <v/>
      </c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/>
      <c r="FA154" s="46"/>
      <c r="FB154" s="46"/>
      <c r="FC154" s="46"/>
      <c r="FD154" s="46"/>
      <c r="FE154" s="46"/>
      <c r="FF154" s="46"/>
      <c r="FG154" s="46"/>
      <c r="FH154" s="46"/>
      <c r="FI154" s="46"/>
      <c r="FJ154" s="46"/>
      <c r="FK154" s="46"/>
      <c r="FL154" s="46"/>
      <c r="FM154" s="46"/>
      <c r="FN154" s="46"/>
      <c r="FO154" s="46"/>
      <c r="FP154" s="46"/>
      <c r="FQ154" s="46"/>
      <c r="FR154" s="46"/>
      <c r="FS154" s="46"/>
      <c r="FT154" s="46"/>
      <c r="FU154" s="46"/>
      <c r="FV154" s="46"/>
      <c r="FW154" s="46"/>
      <c r="FX154" s="46"/>
      <c r="FY154" s="46"/>
      <c r="FZ154" s="46"/>
      <c r="GA154" s="46"/>
      <c r="GB154" s="46"/>
      <c r="GC154" s="46"/>
      <c r="GD154" s="46"/>
      <c r="GE154" s="46"/>
      <c r="GF154" s="46"/>
      <c r="GG154" s="46"/>
      <c r="GH154" s="46"/>
      <c r="GI154" s="46"/>
      <c r="GJ154" s="46"/>
      <c r="GK154" s="46"/>
      <c r="GL154" s="46"/>
      <c r="GM154" s="46"/>
      <c r="GN154" s="46"/>
    </row>
    <row r="155" spans="1:196" s="66" customFormat="1" ht="69.75" hidden="1" customHeight="1" x14ac:dyDescent="0.3">
      <c r="A155" s="200"/>
      <c r="B155" s="44"/>
      <c r="C155" s="44"/>
      <c r="D155" s="44"/>
      <c r="E155" s="212"/>
      <c r="F155" s="23"/>
      <c r="G155" s="23"/>
      <c r="H155" s="23"/>
      <c r="I155" s="30">
        <f t="shared" ref="I155:I162" si="160">H155/$H$6</f>
        <v>0</v>
      </c>
      <c r="J155" s="21">
        <f t="shared" si="140"/>
        <v>0</v>
      </c>
      <c r="K155" s="30" t="str">
        <f t="shared" si="148"/>
        <v/>
      </c>
      <c r="L155" s="21"/>
      <c r="M155" s="33"/>
      <c r="N155" s="33"/>
      <c r="O155" s="26"/>
      <c r="P155" s="13">
        <f t="shared" si="135"/>
        <v>0</v>
      </c>
      <c r="Q155" s="19" t="str">
        <f t="shared" si="136"/>
        <v/>
      </c>
      <c r="R155" s="21">
        <f t="shared" ref="R155" si="161">SUM(F155,L155)</f>
        <v>0</v>
      </c>
      <c r="S155" s="21">
        <f t="shared" ref="S155" si="162">SUM(F155,M155)</f>
        <v>0</v>
      </c>
      <c r="T155" s="21">
        <f t="shared" ref="T155" si="163">SUM(G155,N155)</f>
        <v>0</v>
      </c>
      <c r="U155" s="21">
        <f t="shared" si="157"/>
        <v>0</v>
      </c>
      <c r="V155" s="21">
        <f t="shared" si="158"/>
        <v>0</v>
      </c>
      <c r="W155" s="30" t="str">
        <f t="shared" si="159"/>
        <v/>
      </c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/>
      <c r="FC155" s="46"/>
      <c r="FD155" s="46"/>
      <c r="FE155" s="46"/>
      <c r="FF155" s="46"/>
      <c r="FG155" s="46"/>
      <c r="FH155" s="46"/>
      <c r="FI155" s="46"/>
      <c r="FJ155" s="46"/>
      <c r="FK155" s="46"/>
      <c r="FL155" s="46"/>
      <c r="FM155" s="46"/>
      <c r="FN155" s="46"/>
      <c r="FO155" s="46"/>
      <c r="FP155" s="46"/>
      <c r="FQ155" s="46"/>
      <c r="FR155" s="46"/>
      <c r="FS155" s="46"/>
      <c r="FT155" s="46"/>
      <c r="FU155" s="46"/>
      <c r="FV155" s="46"/>
      <c r="FW155" s="46"/>
      <c r="FX155" s="46"/>
      <c r="FY155" s="46"/>
      <c r="FZ155" s="46"/>
      <c r="GA155" s="46"/>
      <c r="GB155" s="46"/>
      <c r="GC155" s="46"/>
      <c r="GD155" s="46"/>
      <c r="GE155" s="46"/>
      <c r="GF155" s="46"/>
      <c r="GG155" s="46"/>
      <c r="GH155" s="46"/>
      <c r="GI155" s="46"/>
      <c r="GJ155" s="46"/>
      <c r="GK155" s="46"/>
      <c r="GL155" s="46"/>
      <c r="GM155" s="46"/>
      <c r="GN155" s="46"/>
    </row>
    <row r="156" spans="1:196" s="66" customFormat="1" ht="66.75" hidden="1" customHeight="1" x14ac:dyDescent="0.3">
      <c r="A156" s="200"/>
      <c r="B156" s="44"/>
      <c r="C156" s="44"/>
      <c r="D156" s="44"/>
      <c r="E156" s="212"/>
      <c r="F156" s="23"/>
      <c r="G156" s="23"/>
      <c r="H156" s="23"/>
      <c r="I156" s="30">
        <f t="shared" si="160"/>
        <v>0</v>
      </c>
      <c r="J156" s="21">
        <f t="shared" si="140"/>
        <v>0</v>
      </c>
      <c r="K156" s="30" t="str">
        <f t="shared" si="148"/>
        <v/>
      </c>
      <c r="L156" s="33"/>
      <c r="M156" s="33"/>
      <c r="N156" s="33"/>
      <c r="O156" s="26"/>
      <c r="P156" s="13">
        <f t="shared" si="135"/>
        <v>0</v>
      </c>
      <c r="Q156" s="19" t="str">
        <f t="shared" si="136"/>
        <v/>
      </c>
      <c r="R156" s="21">
        <f t="shared" ref="R156:R162" si="164">SUM(F156,L156)</f>
        <v>0</v>
      </c>
      <c r="S156" s="21">
        <f t="shared" ref="S156:S162" si="165">SUM(F156,M156)</f>
        <v>0</v>
      </c>
      <c r="T156" s="21">
        <f t="shared" ref="T156:T162" si="166">SUM(G156,N156)</f>
        <v>0</v>
      </c>
      <c r="U156" s="21">
        <f t="shared" si="157"/>
        <v>0</v>
      </c>
      <c r="V156" s="21">
        <f t="shared" si="158"/>
        <v>0</v>
      </c>
      <c r="W156" s="30" t="str">
        <f t="shared" si="159"/>
        <v/>
      </c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46"/>
      <c r="EY156" s="46"/>
      <c r="EZ156" s="46"/>
      <c r="FA156" s="46"/>
      <c r="FB156" s="46"/>
      <c r="FC156" s="46"/>
      <c r="FD156" s="46"/>
      <c r="FE156" s="46"/>
      <c r="FF156" s="46"/>
      <c r="FG156" s="46"/>
      <c r="FH156" s="46"/>
      <c r="FI156" s="46"/>
      <c r="FJ156" s="46"/>
      <c r="FK156" s="46"/>
      <c r="FL156" s="46"/>
      <c r="FM156" s="46"/>
      <c r="FN156" s="46"/>
      <c r="FO156" s="46"/>
      <c r="FP156" s="46"/>
      <c r="FQ156" s="46"/>
      <c r="FR156" s="46"/>
      <c r="FS156" s="46"/>
      <c r="FT156" s="46"/>
      <c r="FU156" s="46"/>
      <c r="FV156" s="46"/>
      <c r="FW156" s="46"/>
      <c r="FX156" s="46"/>
      <c r="FY156" s="46"/>
      <c r="FZ156" s="46"/>
      <c r="GA156" s="46"/>
      <c r="GB156" s="46"/>
      <c r="GC156" s="46"/>
      <c r="GD156" s="46"/>
      <c r="GE156" s="46"/>
      <c r="GF156" s="46"/>
      <c r="GG156" s="46"/>
      <c r="GH156" s="46"/>
      <c r="GI156" s="46"/>
      <c r="GJ156" s="46"/>
      <c r="GK156" s="46"/>
      <c r="GL156" s="46"/>
      <c r="GM156" s="46"/>
      <c r="GN156" s="46"/>
    </row>
    <row r="157" spans="1:196" s="66" customFormat="1" ht="66" hidden="1" customHeight="1" x14ac:dyDescent="0.3">
      <c r="A157" s="200"/>
      <c r="B157" s="44"/>
      <c r="C157" s="44"/>
      <c r="D157" s="44"/>
      <c r="E157" s="212"/>
      <c r="F157" s="27"/>
      <c r="G157" s="23"/>
      <c r="H157" s="23"/>
      <c r="I157" s="30">
        <f t="shared" si="160"/>
        <v>0</v>
      </c>
      <c r="J157" s="14">
        <f t="shared" si="140"/>
        <v>0</v>
      </c>
      <c r="K157" s="30" t="str">
        <f t="shared" si="148"/>
        <v/>
      </c>
      <c r="L157" s="33"/>
      <c r="M157" s="33"/>
      <c r="N157" s="33"/>
      <c r="O157" s="26"/>
      <c r="P157" s="13">
        <f t="shared" si="135"/>
        <v>0</v>
      </c>
      <c r="Q157" s="19" t="str">
        <f t="shared" si="136"/>
        <v/>
      </c>
      <c r="R157" s="21">
        <f t="shared" si="164"/>
        <v>0</v>
      </c>
      <c r="S157" s="21">
        <f t="shared" si="165"/>
        <v>0</v>
      </c>
      <c r="T157" s="21">
        <f t="shared" si="166"/>
        <v>0</v>
      </c>
      <c r="U157" s="21">
        <f t="shared" si="157"/>
        <v>0</v>
      </c>
      <c r="V157" s="21">
        <f t="shared" si="158"/>
        <v>0</v>
      </c>
      <c r="W157" s="30" t="str">
        <f t="shared" si="159"/>
        <v/>
      </c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/>
      <c r="FA157" s="46"/>
      <c r="FB157" s="46"/>
      <c r="FC157" s="46"/>
      <c r="FD157" s="46"/>
      <c r="FE157" s="46"/>
      <c r="FF157" s="46"/>
      <c r="FG157" s="46"/>
      <c r="FH157" s="46"/>
      <c r="FI157" s="46"/>
      <c r="FJ157" s="46"/>
      <c r="FK157" s="46"/>
      <c r="FL157" s="46"/>
      <c r="FM157" s="46"/>
      <c r="FN157" s="46"/>
      <c r="FO157" s="46"/>
      <c r="FP157" s="46"/>
      <c r="FQ157" s="46"/>
      <c r="FR157" s="46"/>
      <c r="FS157" s="46"/>
      <c r="FT157" s="46"/>
      <c r="FU157" s="46"/>
      <c r="FV157" s="46"/>
      <c r="FW157" s="46"/>
      <c r="FX157" s="46"/>
      <c r="FY157" s="46"/>
      <c r="FZ157" s="46"/>
      <c r="GA157" s="46"/>
      <c r="GB157" s="46"/>
      <c r="GC157" s="46"/>
      <c r="GD157" s="46"/>
      <c r="GE157" s="46"/>
      <c r="GF157" s="46"/>
      <c r="GG157" s="46"/>
      <c r="GH157" s="46"/>
      <c r="GI157" s="46"/>
      <c r="GJ157" s="46"/>
      <c r="GK157" s="46"/>
      <c r="GL157" s="46"/>
      <c r="GM157" s="46"/>
      <c r="GN157" s="46"/>
    </row>
    <row r="158" spans="1:196" s="66" customFormat="1" ht="170.25" hidden="1" customHeight="1" x14ac:dyDescent="0.3">
      <c r="A158" s="200"/>
      <c r="B158" s="44"/>
      <c r="C158" s="44"/>
      <c r="D158" s="44"/>
      <c r="E158" s="212"/>
      <c r="F158" s="27"/>
      <c r="G158" s="27"/>
      <c r="H158" s="23"/>
      <c r="I158" s="30">
        <f t="shared" si="160"/>
        <v>0</v>
      </c>
      <c r="J158" s="21">
        <f t="shared" si="140"/>
        <v>0</v>
      </c>
      <c r="K158" s="30" t="str">
        <f t="shared" si="148"/>
        <v/>
      </c>
      <c r="L158" s="33"/>
      <c r="M158" s="33"/>
      <c r="N158" s="33"/>
      <c r="O158" s="26"/>
      <c r="P158" s="13">
        <f t="shared" si="135"/>
        <v>0</v>
      </c>
      <c r="Q158" s="19" t="str">
        <f t="shared" si="136"/>
        <v/>
      </c>
      <c r="R158" s="21">
        <f t="shared" si="164"/>
        <v>0</v>
      </c>
      <c r="S158" s="21">
        <f t="shared" si="165"/>
        <v>0</v>
      </c>
      <c r="T158" s="21">
        <f t="shared" si="166"/>
        <v>0</v>
      </c>
      <c r="U158" s="21">
        <f t="shared" si="157"/>
        <v>0</v>
      </c>
      <c r="V158" s="21">
        <f t="shared" si="158"/>
        <v>0</v>
      </c>
      <c r="W158" s="30" t="str">
        <f t="shared" si="159"/>
        <v/>
      </c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  <c r="FI158" s="46"/>
      <c r="FJ158" s="46"/>
      <c r="FK158" s="46"/>
      <c r="FL158" s="46"/>
      <c r="FM158" s="46"/>
      <c r="FN158" s="46"/>
      <c r="FO158" s="46"/>
      <c r="FP158" s="46"/>
      <c r="FQ158" s="46"/>
      <c r="FR158" s="46"/>
      <c r="FS158" s="46"/>
      <c r="FT158" s="46"/>
      <c r="FU158" s="46"/>
      <c r="FV158" s="46"/>
      <c r="FW158" s="46"/>
      <c r="FX158" s="46"/>
      <c r="FY158" s="46"/>
      <c r="FZ158" s="46"/>
      <c r="GA158" s="46"/>
      <c r="GB158" s="46"/>
      <c r="GC158" s="46"/>
      <c r="GD158" s="46"/>
      <c r="GE158" s="46"/>
      <c r="GF158" s="46"/>
      <c r="GG158" s="46"/>
      <c r="GH158" s="46"/>
      <c r="GI158" s="46"/>
      <c r="GJ158" s="46"/>
      <c r="GK158" s="46"/>
      <c r="GL158" s="46"/>
      <c r="GM158" s="46"/>
      <c r="GN158" s="46"/>
    </row>
    <row r="159" spans="1:196" s="66" customFormat="1" ht="54" hidden="1" customHeight="1" x14ac:dyDescent="0.3">
      <c r="A159" s="200"/>
      <c r="B159" s="44"/>
      <c r="C159" s="44"/>
      <c r="D159" s="44"/>
      <c r="E159" s="212"/>
      <c r="F159" s="27"/>
      <c r="G159" s="27"/>
      <c r="H159" s="23"/>
      <c r="I159" s="30">
        <f t="shared" si="160"/>
        <v>0</v>
      </c>
      <c r="J159" s="21">
        <f t="shared" si="140"/>
        <v>0</v>
      </c>
      <c r="K159" s="30" t="str">
        <f t="shared" ref="K159" si="167">IFERROR(100%*(H159/G159),"")</f>
        <v/>
      </c>
      <c r="L159" s="127"/>
      <c r="M159" s="21"/>
      <c r="N159" s="21"/>
      <c r="O159" s="27"/>
      <c r="P159" s="13">
        <f t="shared" si="135"/>
        <v>0</v>
      </c>
      <c r="Q159" s="19" t="str">
        <f t="shared" si="136"/>
        <v/>
      </c>
      <c r="R159" s="21">
        <f>SUM(F159,L159)</f>
        <v>0</v>
      </c>
      <c r="S159" s="21">
        <f>SUM(F159,M159)</f>
        <v>0</v>
      </c>
      <c r="T159" s="21">
        <f>SUM(G159,N159)</f>
        <v>0</v>
      </c>
      <c r="U159" s="21">
        <f t="shared" si="157"/>
        <v>0</v>
      </c>
      <c r="V159" s="21">
        <f t="shared" si="158"/>
        <v>0</v>
      </c>
      <c r="W159" s="30" t="str">
        <f t="shared" si="159"/>
        <v/>
      </c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/>
      <c r="EW159" s="46"/>
      <c r="EX159" s="46"/>
      <c r="EY159" s="46"/>
      <c r="EZ159" s="46"/>
      <c r="FA159" s="46"/>
      <c r="FB159" s="46"/>
      <c r="FC159" s="46"/>
      <c r="FD159" s="46"/>
      <c r="FE159" s="46"/>
      <c r="FF159" s="46"/>
      <c r="FG159" s="46"/>
      <c r="FH159" s="46"/>
      <c r="FI159" s="46"/>
      <c r="FJ159" s="46"/>
      <c r="FK159" s="46"/>
      <c r="FL159" s="46"/>
      <c r="FM159" s="46"/>
      <c r="FN159" s="46"/>
      <c r="FO159" s="46"/>
      <c r="FP159" s="46"/>
      <c r="FQ159" s="46"/>
      <c r="FR159" s="46"/>
      <c r="FS159" s="46"/>
      <c r="FT159" s="46"/>
      <c r="FU159" s="46"/>
      <c r="FV159" s="46"/>
      <c r="FW159" s="46"/>
      <c r="FX159" s="46"/>
      <c r="FY159" s="46"/>
      <c r="FZ159" s="46"/>
      <c r="GA159" s="46"/>
      <c r="GB159" s="46"/>
      <c r="GC159" s="46"/>
      <c r="GD159" s="46"/>
      <c r="GE159" s="46"/>
      <c r="GF159" s="46"/>
      <c r="GG159" s="46"/>
      <c r="GH159" s="46"/>
      <c r="GI159" s="46"/>
      <c r="GJ159" s="46"/>
      <c r="GK159" s="46"/>
      <c r="GL159" s="46"/>
      <c r="GM159" s="46"/>
      <c r="GN159" s="46"/>
    </row>
    <row r="160" spans="1:196" s="66" customFormat="1" ht="88.5" hidden="1" customHeight="1" x14ac:dyDescent="0.3">
      <c r="A160" s="200"/>
      <c r="B160" s="44"/>
      <c r="C160" s="44"/>
      <c r="D160" s="44"/>
      <c r="E160" s="212"/>
      <c r="F160" s="27"/>
      <c r="G160" s="27"/>
      <c r="H160" s="23"/>
      <c r="I160" s="30">
        <f t="shared" si="160"/>
        <v>0</v>
      </c>
      <c r="J160" s="14">
        <f t="shared" si="140"/>
        <v>0</v>
      </c>
      <c r="K160" s="30" t="str">
        <f t="shared" si="148"/>
        <v/>
      </c>
      <c r="L160" s="33"/>
      <c r="M160" s="33"/>
      <c r="N160" s="33"/>
      <c r="O160" s="26"/>
      <c r="P160" s="13">
        <f t="shared" si="135"/>
        <v>0</v>
      </c>
      <c r="Q160" s="19" t="str">
        <f t="shared" si="136"/>
        <v/>
      </c>
      <c r="R160" s="21">
        <f t="shared" si="164"/>
        <v>0</v>
      </c>
      <c r="S160" s="21">
        <f t="shared" si="165"/>
        <v>0</v>
      </c>
      <c r="T160" s="21">
        <f t="shared" si="166"/>
        <v>0</v>
      </c>
      <c r="U160" s="21">
        <f t="shared" si="157"/>
        <v>0</v>
      </c>
      <c r="V160" s="21">
        <f t="shared" si="158"/>
        <v>0</v>
      </c>
      <c r="W160" s="30" t="str">
        <f t="shared" si="159"/>
        <v/>
      </c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/>
      <c r="FA160" s="46"/>
      <c r="FB160" s="46"/>
      <c r="FC160" s="46"/>
      <c r="FD160" s="46"/>
      <c r="FE160" s="46"/>
      <c r="FF160" s="46"/>
      <c r="FG160" s="46"/>
      <c r="FH160" s="46"/>
      <c r="FI160" s="46"/>
      <c r="FJ160" s="46"/>
      <c r="FK160" s="46"/>
      <c r="FL160" s="46"/>
      <c r="FM160" s="46"/>
      <c r="FN160" s="46"/>
      <c r="FO160" s="46"/>
      <c r="FP160" s="46"/>
      <c r="FQ160" s="46"/>
      <c r="FR160" s="46"/>
      <c r="FS160" s="46"/>
      <c r="FT160" s="46"/>
      <c r="FU160" s="46"/>
      <c r="FV160" s="46"/>
      <c r="FW160" s="46"/>
      <c r="FX160" s="46"/>
      <c r="FY160" s="46"/>
      <c r="FZ160" s="46"/>
      <c r="GA160" s="46"/>
      <c r="GB160" s="46"/>
      <c r="GC160" s="46"/>
      <c r="GD160" s="46"/>
      <c r="GE160" s="46"/>
      <c r="GF160" s="46"/>
      <c r="GG160" s="46"/>
      <c r="GH160" s="46"/>
      <c r="GI160" s="46"/>
      <c r="GJ160" s="46"/>
      <c r="GK160" s="46"/>
      <c r="GL160" s="46"/>
      <c r="GM160" s="46"/>
      <c r="GN160" s="46"/>
    </row>
    <row r="161" spans="1:196" s="66" customFormat="1" ht="70.5" hidden="1" customHeight="1" x14ac:dyDescent="0.3">
      <c r="A161" s="200"/>
      <c r="B161" s="44"/>
      <c r="C161" s="44"/>
      <c r="D161" s="44"/>
      <c r="E161" s="212"/>
      <c r="F161" s="27"/>
      <c r="G161" s="27"/>
      <c r="H161" s="23"/>
      <c r="I161" s="30">
        <f t="shared" si="160"/>
        <v>0</v>
      </c>
      <c r="J161" s="14">
        <f t="shared" si="140"/>
        <v>0</v>
      </c>
      <c r="K161" s="30" t="str">
        <f t="shared" si="148"/>
        <v/>
      </c>
      <c r="L161" s="127"/>
      <c r="M161" s="21"/>
      <c r="N161" s="21"/>
      <c r="O161" s="27"/>
      <c r="P161" s="13">
        <f t="shared" si="135"/>
        <v>0</v>
      </c>
      <c r="Q161" s="19" t="str">
        <f t="shared" si="136"/>
        <v/>
      </c>
      <c r="R161" s="21">
        <f t="shared" si="164"/>
        <v>0</v>
      </c>
      <c r="S161" s="21">
        <f t="shared" si="165"/>
        <v>0</v>
      </c>
      <c r="T161" s="21">
        <f t="shared" si="166"/>
        <v>0</v>
      </c>
      <c r="U161" s="21">
        <f t="shared" si="157"/>
        <v>0</v>
      </c>
      <c r="V161" s="21">
        <f t="shared" si="158"/>
        <v>0</v>
      </c>
      <c r="W161" s="30" t="str">
        <f t="shared" si="159"/>
        <v/>
      </c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/>
      <c r="FC161" s="46"/>
      <c r="FD161" s="46"/>
      <c r="FE161" s="46"/>
      <c r="FF161" s="46"/>
      <c r="FG161" s="46"/>
      <c r="FH161" s="46"/>
      <c r="FI161" s="46"/>
      <c r="FJ161" s="46"/>
      <c r="FK161" s="46"/>
      <c r="FL161" s="46"/>
      <c r="FM161" s="46"/>
      <c r="FN161" s="46"/>
      <c r="FO161" s="46"/>
      <c r="FP161" s="46"/>
      <c r="FQ161" s="46"/>
      <c r="FR161" s="46"/>
      <c r="FS161" s="46"/>
      <c r="FT161" s="46"/>
      <c r="FU161" s="46"/>
      <c r="FV161" s="46"/>
      <c r="FW161" s="46"/>
      <c r="FX161" s="46"/>
      <c r="FY161" s="46"/>
      <c r="FZ161" s="46"/>
      <c r="GA161" s="46"/>
      <c r="GB161" s="46"/>
      <c r="GC161" s="46"/>
      <c r="GD161" s="46"/>
      <c r="GE161" s="46"/>
      <c r="GF161" s="46"/>
      <c r="GG161" s="46"/>
      <c r="GH161" s="46"/>
      <c r="GI161" s="46"/>
      <c r="GJ161" s="46"/>
      <c r="GK161" s="46"/>
      <c r="GL161" s="46"/>
      <c r="GM161" s="46"/>
      <c r="GN161" s="46"/>
    </row>
    <row r="162" spans="1:196" s="66" customFormat="1" ht="84" hidden="1" customHeight="1" x14ac:dyDescent="0.3">
      <c r="A162" s="200"/>
      <c r="B162" s="44"/>
      <c r="C162" s="44"/>
      <c r="D162" s="44"/>
      <c r="E162" s="212"/>
      <c r="F162" s="27"/>
      <c r="G162" s="27"/>
      <c r="H162" s="23"/>
      <c r="I162" s="30">
        <f t="shared" si="160"/>
        <v>0</v>
      </c>
      <c r="J162" s="21">
        <f t="shared" si="140"/>
        <v>0</v>
      </c>
      <c r="K162" s="30" t="str">
        <f t="shared" si="148"/>
        <v/>
      </c>
      <c r="L162" s="127"/>
      <c r="M162" s="21"/>
      <c r="N162" s="21"/>
      <c r="O162" s="27"/>
      <c r="P162" s="13">
        <f t="shared" si="135"/>
        <v>0</v>
      </c>
      <c r="Q162" s="30" t="str">
        <f t="shared" si="136"/>
        <v/>
      </c>
      <c r="R162" s="21">
        <f t="shared" si="164"/>
        <v>0</v>
      </c>
      <c r="S162" s="21">
        <f t="shared" si="165"/>
        <v>0</v>
      </c>
      <c r="T162" s="21">
        <f t="shared" si="166"/>
        <v>0</v>
      </c>
      <c r="U162" s="21">
        <f t="shared" si="157"/>
        <v>0</v>
      </c>
      <c r="V162" s="21">
        <f t="shared" si="158"/>
        <v>0</v>
      </c>
      <c r="W162" s="30" t="str">
        <f t="shared" si="159"/>
        <v/>
      </c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46"/>
      <c r="EY162" s="46"/>
      <c r="EZ162" s="46"/>
      <c r="FA162" s="46"/>
      <c r="FB162" s="46"/>
      <c r="FC162" s="46"/>
      <c r="FD162" s="46"/>
      <c r="FE162" s="46"/>
      <c r="FF162" s="46"/>
      <c r="FG162" s="46"/>
      <c r="FH162" s="46"/>
      <c r="FI162" s="46"/>
      <c r="FJ162" s="46"/>
      <c r="FK162" s="46"/>
      <c r="FL162" s="46"/>
      <c r="FM162" s="46"/>
      <c r="FN162" s="46"/>
      <c r="FO162" s="46"/>
      <c r="FP162" s="46"/>
      <c r="FQ162" s="46"/>
      <c r="FR162" s="46"/>
      <c r="FS162" s="46"/>
      <c r="FT162" s="46"/>
      <c r="FU162" s="46"/>
      <c r="FV162" s="46"/>
      <c r="FW162" s="46"/>
      <c r="FX162" s="46"/>
      <c r="FY162" s="46"/>
      <c r="FZ162" s="46"/>
      <c r="GA162" s="46"/>
      <c r="GB162" s="46"/>
      <c r="GC162" s="46"/>
      <c r="GD162" s="46"/>
      <c r="GE162" s="46"/>
      <c r="GF162" s="46"/>
      <c r="GG162" s="46"/>
      <c r="GH162" s="46"/>
      <c r="GI162" s="46"/>
      <c r="GJ162" s="46"/>
      <c r="GK162" s="46"/>
      <c r="GL162" s="46"/>
      <c r="GM162" s="46"/>
      <c r="GN162" s="46"/>
    </row>
    <row r="163" spans="1:196" s="41" customFormat="1" ht="60.75" customHeight="1" x14ac:dyDescent="0.3">
      <c r="A163" s="192">
        <v>14</v>
      </c>
      <c r="B163" s="38"/>
      <c r="C163" s="38" t="s">
        <v>242</v>
      </c>
      <c r="D163" s="38" t="s">
        <v>50</v>
      </c>
      <c r="E163" s="194" t="s">
        <v>246</v>
      </c>
      <c r="F163" s="25">
        <f>F164+F165+F166+F167+F170+F176+F168+F169+F171+F172+F173+F174+F175</f>
        <v>12540</v>
      </c>
      <c r="G163" s="25">
        <f t="shared" ref="G163:H163" si="168">G164+G165+G166+G167+G170+G176+G168+G169+G171+G172+G173+G174+G175</f>
        <v>12540</v>
      </c>
      <c r="H163" s="25">
        <f t="shared" si="168"/>
        <v>10440</v>
      </c>
      <c r="I163" s="19">
        <f t="shared" ref="I163:I180" si="169">H163/$H$6</f>
        <v>4.2711702147244908E-2</v>
      </c>
      <c r="J163" s="13">
        <f t="shared" si="140"/>
        <v>-2100</v>
      </c>
      <c r="K163" s="19">
        <f t="shared" si="148"/>
        <v>0.83253588516746413</v>
      </c>
      <c r="L163" s="25">
        <f>L164+L165+L166+L170+L176+L168+L169+L171+L172+L175</f>
        <v>7200</v>
      </c>
      <c r="M163" s="25">
        <f>M164+M165+M166+M170+M176+M168+M171+M172+M175</f>
        <v>7200</v>
      </c>
      <c r="N163" s="25">
        <f>N164+N165+N166+N170+N176+N168+N171+N172+N175</f>
        <v>7200</v>
      </c>
      <c r="O163" s="25">
        <f>O164+O165+O166+O170+O176+O168+O171+O172+O175</f>
        <v>7140</v>
      </c>
      <c r="P163" s="13">
        <f t="shared" ref="P163:P203" si="170">O163-N163</f>
        <v>-60</v>
      </c>
      <c r="Q163" s="19">
        <f t="shared" ref="Q163:Q180" si="171">IFERROR(100%*(O163/N163),"")</f>
        <v>0.9916666666666667</v>
      </c>
      <c r="R163" s="13">
        <f t="shared" si="72"/>
        <v>19740</v>
      </c>
      <c r="S163" s="13">
        <f>SUM(G163,M163)</f>
        <v>19740</v>
      </c>
      <c r="T163" s="13">
        <f t="shared" si="74"/>
        <v>19740</v>
      </c>
      <c r="U163" s="13">
        <f t="shared" si="74"/>
        <v>17580</v>
      </c>
      <c r="V163" s="13">
        <f t="shared" ref="V163:V164" si="172">U163-T163</f>
        <v>-2160</v>
      </c>
      <c r="W163" s="19">
        <f t="shared" si="101"/>
        <v>0.89057750759878418</v>
      </c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</row>
    <row r="164" spans="1:196" s="66" customFormat="1" ht="89.25" customHeight="1" x14ac:dyDescent="0.3">
      <c r="A164" s="200"/>
      <c r="B164" s="44"/>
      <c r="C164" s="44"/>
      <c r="D164" s="44"/>
      <c r="E164" s="212" t="s">
        <v>353</v>
      </c>
      <c r="F164" s="23">
        <v>1000</v>
      </c>
      <c r="G164" s="23">
        <v>1000</v>
      </c>
      <c r="H164" s="23">
        <v>1000</v>
      </c>
      <c r="I164" s="30">
        <f t="shared" si="169"/>
        <v>4.0911592095062175E-3</v>
      </c>
      <c r="J164" s="14">
        <f t="shared" si="140"/>
        <v>0</v>
      </c>
      <c r="K164" s="30">
        <f t="shared" ref="K164" si="173">IFERROR(100%*(H164/G164),"")</f>
        <v>1</v>
      </c>
      <c r="L164" s="21"/>
      <c r="M164" s="21"/>
      <c r="N164" s="21"/>
      <c r="O164" s="23"/>
      <c r="P164" s="13">
        <f t="shared" si="170"/>
        <v>0</v>
      </c>
      <c r="Q164" s="30" t="str">
        <f t="shared" ref="Q164" si="174">IFERROR(100%*(O164/N164),"")</f>
        <v/>
      </c>
      <c r="R164" s="21">
        <f t="shared" ref="R164" si="175">SUM(F164,L164)</f>
        <v>1000</v>
      </c>
      <c r="S164" s="21">
        <f t="shared" ref="S164" si="176">SUM(F164,M164)</f>
        <v>1000</v>
      </c>
      <c r="T164" s="21">
        <f t="shared" ref="T164" si="177">SUM(G164,N164)</f>
        <v>1000</v>
      </c>
      <c r="U164" s="21">
        <f t="shared" ref="U164" si="178">SUM(H164,O164)</f>
        <v>1000</v>
      </c>
      <c r="V164" s="21">
        <f t="shared" si="172"/>
        <v>0</v>
      </c>
      <c r="W164" s="30">
        <f t="shared" ref="W164" si="179">IFERROR(100%*(U164/T164),"")</f>
        <v>1</v>
      </c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</row>
    <row r="165" spans="1:196" s="66" customFormat="1" ht="70.5" customHeight="1" x14ac:dyDescent="0.3">
      <c r="A165" s="192"/>
      <c r="B165" s="38"/>
      <c r="C165" s="38"/>
      <c r="D165" s="38"/>
      <c r="E165" s="212" t="s">
        <v>354</v>
      </c>
      <c r="F165" s="23">
        <v>1000</v>
      </c>
      <c r="G165" s="23">
        <v>1000</v>
      </c>
      <c r="H165" s="23">
        <v>1000</v>
      </c>
      <c r="I165" s="30">
        <f>H165/$H$6</f>
        <v>4.0911592095062175E-3</v>
      </c>
      <c r="J165" s="14">
        <f t="shared" si="140"/>
        <v>0</v>
      </c>
      <c r="K165" s="30">
        <f>IFERROR(100%*(H165/G165),"")</f>
        <v>1</v>
      </c>
      <c r="L165" s="21"/>
      <c r="M165" s="21"/>
      <c r="N165" s="21"/>
      <c r="O165" s="23"/>
      <c r="P165" s="13">
        <f t="shared" si="170"/>
        <v>0</v>
      </c>
      <c r="Q165" s="30" t="str">
        <f t="shared" si="171"/>
        <v/>
      </c>
      <c r="R165" s="21">
        <f>SUM(F165,L165)</f>
        <v>1000</v>
      </c>
      <c r="S165" s="21">
        <f>SUM(F165,M165)</f>
        <v>1000</v>
      </c>
      <c r="T165" s="21">
        <f>SUM(G165,N165)</f>
        <v>1000</v>
      </c>
      <c r="U165" s="21">
        <f>SUM(H165,O165)</f>
        <v>1000</v>
      </c>
      <c r="V165" s="21">
        <f>U165-T165</f>
        <v>0</v>
      </c>
      <c r="W165" s="30">
        <f>IFERROR(100%*(U165/T165),"")</f>
        <v>1</v>
      </c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  <c r="FI165" s="46"/>
      <c r="FJ165" s="46"/>
      <c r="FK165" s="46"/>
      <c r="FL165" s="46"/>
      <c r="FM165" s="46"/>
      <c r="FN165" s="46"/>
      <c r="FO165" s="46"/>
      <c r="FP165" s="46"/>
      <c r="FQ165" s="46"/>
      <c r="FR165" s="46"/>
      <c r="FS165" s="46"/>
      <c r="FT165" s="46"/>
      <c r="FU165" s="46"/>
      <c r="FV165" s="46"/>
      <c r="FW165" s="46"/>
      <c r="FX165" s="46"/>
      <c r="FY165" s="46"/>
      <c r="FZ165" s="46"/>
      <c r="GA165" s="46"/>
      <c r="GB165" s="46"/>
      <c r="GC165" s="46"/>
      <c r="GD165" s="46"/>
      <c r="GE165" s="46"/>
      <c r="GF165" s="46"/>
      <c r="GG165" s="46"/>
      <c r="GH165" s="46"/>
      <c r="GI165" s="46"/>
      <c r="GJ165" s="46"/>
      <c r="GK165" s="46"/>
      <c r="GL165" s="46"/>
      <c r="GM165" s="46"/>
      <c r="GN165" s="46"/>
    </row>
    <row r="166" spans="1:196" s="66" customFormat="1" ht="81.75" customHeight="1" x14ac:dyDescent="0.3">
      <c r="A166" s="200"/>
      <c r="B166" s="44"/>
      <c r="C166" s="44"/>
      <c r="D166" s="44"/>
      <c r="E166" s="212" t="s">
        <v>355</v>
      </c>
      <c r="F166" s="23">
        <v>3000</v>
      </c>
      <c r="G166" s="23">
        <v>3000</v>
      </c>
      <c r="H166" s="23">
        <v>3000</v>
      </c>
      <c r="I166" s="30">
        <f t="shared" si="169"/>
        <v>1.2273477628518653E-2</v>
      </c>
      <c r="J166" s="14">
        <f t="shared" si="140"/>
        <v>0</v>
      </c>
      <c r="K166" s="30">
        <f t="shared" si="148"/>
        <v>1</v>
      </c>
      <c r="L166" s="21"/>
      <c r="M166" s="21"/>
      <c r="N166" s="21"/>
      <c r="O166" s="27"/>
      <c r="P166" s="13">
        <f t="shared" si="170"/>
        <v>0</v>
      </c>
      <c r="Q166" s="30" t="str">
        <f t="shared" ref="Q166" si="180">IFERROR(100%*(O166/N166),"")</f>
        <v/>
      </c>
      <c r="R166" s="21">
        <f t="shared" si="72"/>
        <v>3000</v>
      </c>
      <c r="S166" s="21">
        <f t="shared" si="73"/>
        <v>3000</v>
      </c>
      <c r="T166" s="21">
        <f t="shared" si="74"/>
        <v>3000</v>
      </c>
      <c r="U166" s="21">
        <f t="shared" si="74"/>
        <v>3000</v>
      </c>
      <c r="V166" s="21">
        <f t="shared" si="75"/>
        <v>0</v>
      </c>
      <c r="W166" s="30">
        <f t="shared" si="101"/>
        <v>1</v>
      </c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  <c r="DN166" s="46"/>
      <c r="DO166" s="46"/>
      <c r="DP166" s="46"/>
      <c r="DQ166" s="46"/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  <c r="EZ166" s="46"/>
      <c r="FA166" s="46"/>
      <c r="FB166" s="46"/>
      <c r="FC166" s="46"/>
      <c r="FD166" s="46"/>
      <c r="FE166" s="46"/>
      <c r="FF166" s="46"/>
      <c r="FG166" s="46"/>
      <c r="FH166" s="46"/>
      <c r="FI166" s="46"/>
      <c r="FJ166" s="46"/>
      <c r="FK166" s="46"/>
      <c r="FL166" s="46"/>
      <c r="FM166" s="46"/>
      <c r="FN166" s="46"/>
      <c r="FO166" s="46"/>
      <c r="FP166" s="46"/>
      <c r="FQ166" s="46"/>
      <c r="FR166" s="46"/>
      <c r="FS166" s="46"/>
      <c r="FT166" s="46"/>
      <c r="FU166" s="46"/>
      <c r="FV166" s="46"/>
      <c r="FW166" s="46"/>
      <c r="FX166" s="46"/>
      <c r="FY166" s="46"/>
      <c r="FZ166" s="46"/>
      <c r="GA166" s="46"/>
      <c r="GB166" s="46"/>
      <c r="GC166" s="46"/>
      <c r="GD166" s="46"/>
      <c r="GE166" s="46"/>
      <c r="GF166" s="46"/>
      <c r="GG166" s="46"/>
      <c r="GH166" s="46"/>
      <c r="GI166" s="46"/>
      <c r="GJ166" s="46"/>
      <c r="GK166" s="46"/>
      <c r="GL166" s="46"/>
      <c r="GM166" s="46"/>
      <c r="GN166" s="46"/>
    </row>
    <row r="167" spans="1:196" s="130" customFormat="1" ht="70.5" customHeight="1" x14ac:dyDescent="0.3">
      <c r="A167" s="213"/>
      <c r="B167" s="131"/>
      <c r="C167" s="131"/>
      <c r="D167" s="131"/>
      <c r="E167" s="223" t="s">
        <v>356</v>
      </c>
      <c r="F167" s="27">
        <v>1000</v>
      </c>
      <c r="G167" s="27">
        <v>1000</v>
      </c>
      <c r="H167" s="27">
        <v>1000</v>
      </c>
      <c r="I167" s="126">
        <f t="shared" si="169"/>
        <v>4.0911592095062175E-3</v>
      </c>
      <c r="J167" s="21">
        <f t="shared" si="140"/>
        <v>0</v>
      </c>
      <c r="K167" s="30">
        <f t="shared" si="148"/>
        <v>1</v>
      </c>
      <c r="L167" s="27"/>
      <c r="M167" s="27"/>
      <c r="N167" s="27"/>
      <c r="O167" s="27"/>
      <c r="P167" s="13">
        <f t="shared" si="170"/>
        <v>0</v>
      </c>
      <c r="Q167" s="30" t="str">
        <f t="shared" ref="Q167:Q176" si="181">IFERROR(100%*(O167/N167),"")</f>
        <v/>
      </c>
      <c r="R167" s="127">
        <f t="shared" ref="R167" si="182">SUM(F167,L167)</f>
        <v>1000</v>
      </c>
      <c r="S167" s="127">
        <f t="shared" ref="S167" si="183">SUM(F167,M167)</f>
        <v>1000</v>
      </c>
      <c r="T167" s="127">
        <f t="shared" ref="T167" si="184">SUM(G167,N167)</f>
        <v>1000</v>
      </c>
      <c r="U167" s="127">
        <f t="shared" ref="U167" si="185">SUM(H167,O167)</f>
        <v>1000</v>
      </c>
      <c r="V167" s="127">
        <f t="shared" ref="V167" si="186">U167-T167</f>
        <v>0</v>
      </c>
      <c r="W167" s="126">
        <f t="shared" ref="W167" si="187">IFERROR(100%*(U167/T167),"")</f>
        <v>1</v>
      </c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9"/>
      <c r="AS167" s="129"/>
      <c r="AT167" s="129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29"/>
      <c r="BE167" s="129"/>
      <c r="BF167" s="129"/>
      <c r="BG167" s="129"/>
      <c r="BH167" s="129"/>
      <c r="BI167" s="129"/>
      <c r="BJ167" s="129"/>
      <c r="BK167" s="129"/>
      <c r="BL167" s="129"/>
      <c r="BM167" s="129"/>
      <c r="BN167" s="129"/>
      <c r="BO167" s="129"/>
      <c r="BP167" s="129"/>
      <c r="BQ167" s="129"/>
      <c r="BR167" s="129"/>
      <c r="BS167" s="129"/>
      <c r="BT167" s="129"/>
      <c r="BU167" s="129"/>
      <c r="BV167" s="129"/>
      <c r="BW167" s="129"/>
      <c r="BX167" s="129"/>
      <c r="BY167" s="129"/>
      <c r="BZ167" s="129"/>
      <c r="CA167" s="129"/>
      <c r="CB167" s="129"/>
      <c r="CC167" s="129"/>
      <c r="CD167" s="129"/>
      <c r="CE167" s="129"/>
      <c r="CF167" s="129"/>
      <c r="CG167" s="129"/>
      <c r="CH167" s="129"/>
      <c r="CI167" s="129"/>
      <c r="CJ167" s="129"/>
      <c r="CK167" s="129"/>
      <c r="CL167" s="129"/>
      <c r="CM167" s="129"/>
      <c r="CN167" s="129"/>
      <c r="CO167" s="129"/>
      <c r="CP167" s="129"/>
      <c r="CQ167" s="129"/>
      <c r="CR167" s="129"/>
      <c r="CS167" s="129"/>
      <c r="CT167" s="129"/>
      <c r="CU167" s="129"/>
      <c r="CV167" s="129"/>
      <c r="CW167" s="129"/>
      <c r="CX167" s="129"/>
      <c r="CY167" s="129"/>
      <c r="CZ167" s="129"/>
      <c r="DA167" s="129"/>
      <c r="DB167" s="129"/>
      <c r="DC167" s="129"/>
      <c r="DD167" s="129"/>
      <c r="DE167" s="129"/>
      <c r="DF167" s="129"/>
      <c r="DG167" s="129"/>
      <c r="DH167" s="129"/>
      <c r="DI167" s="129"/>
      <c r="DJ167" s="129"/>
      <c r="DK167" s="129"/>
      <c r="DL167" s="129"/>
      <c r="DM167" s="129"/>
      <c r="DN167" s="129"/>
      <c r="DO167" s="129"/>
      <c r="DP167" s="129"/>
      <c r="DQ167" s="129"/>
      <c r="DR167" s="129"/>
      <c r="DS167" s="129"/>
      <c r="DT167" s="129"/>
      <c r="DU167" s="129"/>
      <c r="DV167" s="129"/>
      <c r="DW167" s="129"/>
      <c r="DX167" s="129"/>
      <c r="DY167" s="129"/>
      <c r="DZ167" s="129"/>
      <c r="EA167" s="129"/>
      <c r="EB167" s="129"/>
      <c r="EC167" s="129"/>
      <c r="ED167" s="129"/>
      <c r="EE167" s="129"/>
      <c r="EF167" s="129"/>
      <c r="EG167" s="129"/>
      <c r="EH167" s="129"/>
      <c r="EI167" s="129"/>
      <c r="EJ167" s="129"/>
      <c r="EK167" s="129"/>
      <c r="EL167" s="129"/>
      <c r="EM167" s="129"/>
      <c r="EN167" s="129"/>
      <c r="EO167" s="129"/>
      <c r="EP167" s="129"/>
      <c r="EQ167" s="129"/>
      <c r="ER167" s="129"/>
      <c r="ES167" s="129"/>
      <c r="ET167" s="129"/>
      <c r="EU167" s="129"/>
      <c r="EV167" s="129"/>
      <c r="EW167" s="129"/>
      <c r="EX167" s="129"/>
      <c r="EY167" s="129"/>
      <c r="EZ167" s="129"/>
      <c r="FA167" s="129"/>
      <c r="FB167" s="129"/>
      <c r="FC167" s="129"/>
      <c r="FD167" s="129"/>
      <c r="FE167" s="129"/>
      <c r="FF167" s="129"/>
      <c r="FG167" s="129"/>
      <c r="FH167" s="129"/>
      <c r="FI167" s="129"/>
      <c r="FJ167" s="129"/>
      <c r="FK167" s="129"/>
      <c r="FL167" s="129"/>
      <c r="FM167" s="129"/>
      <c r="FN167" s="129"/>
      <c r="FO167" s="129"/>
      <c r="FP167" s="129"/>
      <c r="FQ167" s="129"/>
      <c r="FR167" s="129"/>
      <c r="FS167" s="129"/>
      <c r="FT167" s="129"/>
      <c r="FU167" s="129"/>
      <c r="FV167" s="129"/>
      <c r="FW167" s="129"/>
      <c r="FX167" s="129"/>
      <c r="FY167" s="129"/>
      <c r="FZ167" s="129"/>
      <c r="GA167" s="129"/>
      <c r="GB167" s="129"/>
      <c r="GC167" s="129"/>
      <c r="GD167" s="129"/>
      <c r="GE167" s="129"/>
      <c r="GF167" s="129"/>
      <c r="GG167" s="129"/>
      <c r="GH167" s="129"/>
      <c r="GI167" s="129"/>
      <c r="GJ167" s="129"/>
      <c r="GK167" s="129"/>
      <c r="GL167" s="129"/>
      <c r="GM167" s="129"/>
      <c r="GN167" s="129"/>
    </row>
    <row r="168" spans="1:196" s="66" customFormat="1" ht="87" customHeight="1" x14ac:dyDescent="0.3">
      <c r="A168" s="192"/>
      <c r="B168" s="38"/>
      <c r="C168" s="38"/>
      <c r="D168" s="38"/>
      <c r="E168" s="212" t="s">
        <v>357</v>
      </c>
      <c r="F168" s="23"/>
      <c r="G168" s="23"/>
      <c r="H168" s="23"/>
      <c r="I168" s="30">
        <f t="shared" si="169"/>
        <v>0</v>
      </c>
      <c r="J168" s="14">
        <f t="shared" si="140"/>
        <v>0</v>
      </c>
      <c r="K168" s="30" t="str">
        <f t="shared" si="148"/>
        <v/>
      </c>
      <c r="L168" s="21">
        <v>3000</v>
      </c>
      <c r="M168" s="21">
        <v>3000</v>
      </c>
      <c r="N168" s="21">
        <v>3000</v>
      </c>
      <c r="O168" s="23">
        <v>3000</v>
      </c>
      <c r="P168" s="13">
        <f t="shared" si="170"/>
        <v>0</v>
      </c>
      <c r="Q168" s="30">
        <f t="shared" si="181"/>
        <v>1</v>
      </c>
      <c r="R168" s="21">
        <f t="shared" ref="R168:R175" si="188">SUM(F168,L168)</f>
        <v>3000</v>
      </c>
      <c r="S168" s="21">
        <f t="shared" si="73"/>
        <v>3000</v>
      </c>
      <c r="T168" s="21">
        <f t="shared" si="73"/>
        <v>3000</v>
      </c>
      <c r="U168" s="21">
        <f t="shared" si="73"/>
        <v>3000</v>
      </c>
      <c r="V168" s="21">
        <f t="shared" ref="V168:V172" si="189">U168-T168</f>
        <v>0</v>
      </c>
      <c r="W168" s="30">
        <f t="shared" si="101"/>
        <v>1</v>
      </c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/>
      <c r="FA168" s="46"/>
      <c r="FB168" s="46"/>
      <c r="FC168" s="46"/>
      <c r="FD168" s="46"/>
      <c r="FE168" s="46"/>
      <c r="FF168" s="46"/>
      <c r="FG168" s="46"/>
      <c r="FH168" s="46"/>
      <c r="FI168" s="46"/>
      <c r="FJ168" s="46"/>
      <c r="FK168" s="46"/>
      <c r="FL168" s="46"/>
      <c r="FM168" s="46"/>
      <c r="FN168" s="46"/>
      <c r="FO168" s="46"/>
      <c r="FP168" s="46"/>
      <c r="FQ168" s="46"/>
      <c r="FR168" s="46"/>
      <c r="FS168" s="46"/>
      <c r="FT168" s="46"/>
      <c r="FU168" s="46"/>
      <c r="FV168" s="46"/>
      <c r="FW168" s="46"/>
      <c r="FX168" s="46"/>
      <c r="FY168" s="46"/>
      <c r="FZ168" s="46"/>
      <c r="GA168" s="46"/>
      <c r="GB168" s="46"/>
      <c r="GC168" s="46"/>
      <c r="GD168" s="46"/>
      <c r="GE168" s="46"/>
      <c r="GF168" s="46"/>
      <c r="GG168" s="46"/>
      <c r="GH168" s="46"/>
      <c r="GI168" s="46"/>
      <c r="GJ168" s="46"/>
      <c r="GK168" s="46"/>
      <c r="GL168" s="46"/>
      <c r="GM168" s="46"/>
      <c r="GN168" s="46"/>
    </row>
    <row r="169" spans="1:196" s="66" customFormat="1" ht="87" customHeight="1" x14ac:dyDescent="0.3">
      <c r="A169" s="192"/>
      <c r="B169" s="38"/>
      <c r="C169" s="38"/>
      <c r="D169" s="38"/>
      <c r="E169" s="212" t="s">
        <v>366</v>
      </c>
      <c r="F169" s="23">
        <v>450</v>
      </c>
      <c r="G169" s="23">
        <v>450</v>
      </c>
      <c r="H169" s="23">
        <v>450</v>
      </c>
      <c r="I169" s="30">
        <f t="shared" si="169"/>
        <v>1.841021644277798E-3</v>
      </c>
      <c r="J169" s="14">
        <f t="shared" si="140"/>
        <v>0</v>
      </c>
      <c r="K169" s="30">
        <f t="shared" si="148"/>
        <v>1</v>
      </c>
      <c r="L169" s="21"/>
      <c r="M169" s="21"/>
      <c r="N169" s="21"/>
      <c r="O169" s="23"/>
      <c r="P169" s="13">
        <f t="shared" si="170"/>
        <v>0</v>
      </c>
      <c r="Q169" s="30" t="str">
        <f t="shared" si="181"/>
        <v/>
      </c>
      <c r="R169" s="21">
        <f t="shared" si="188"/>
        <v>450</v>
      </c>
      <c r="S169" s="21">
        <f>SUM(F169,M169)</f>
        <v>450</v>
      </c>
      <c r="T169" s="21">
        <f t="shared" si="73"/>
        <v>450</v>
      </c>
      <c r="U169" s="21">
        <f t="shared" si="73"/>
        <v>450</v>
      </c>
      <c r="V169" s="21">
        <f t="shared" si="189"/>
        <v>0</v>
      </c>
      <c r="W169" s="30">
        <f t="shared" si="101"/>
        <v>1</v>
      </c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/>
      <c r="FG169" s="46"/>
      <c r="FH169" s="46"/>
      <c r="FI169" s="46"/>
      <c r="FJ169" s="46"/>
      <c r="FK169" s="46"/>
      <c r="FL169" s="46"/>
      <c r="FM169" s="46"/>
      <c r="FN169" s="46"/>
      <c r="FO169" s="46"/>
      <c r="FP169" s="46"/>
      <c r="FQ169" s="46"/>
      <c r="FR169" s="46"/>
      <c r="FS169" s="46"/>
      <c r="FT169" s="46"/>
      <c r="FU169" s="46"/>
      <c r="FV169" s="46"/>
      <c r="FW169" s="46"/>
      <c r="FX169" s="46"/>
      <c r="FY169" s="46"/>
      <c r="FZ169" s="46"/>
      <c r="GA169" s="46"/>
      <c r="GB169" s="46"/>
      <c r="GC169" s="46"/>
      <c r="GD169" s="46"/>
      <c r="GE169" s="46"/>
      <c r="GF169" s="46"/>
      <c r="GG169" s="46"/>
      <c r="GH169" s="46"/>
      <c r="GI169" s="46"/>
      <c r="GJ169" s="46"/>
      <c r="GK169" s="46"/>
      <c r="GL169" s="46"/>
      <c r="GM169" s="46"/>
      <c r="GN169" s="46"/>
    </row>
    <row r="170" spans="1:196" s="130" customFormat="1" ht="70.5" customHeight="1" x14ac:dyDescent="0.3">
      <c r="A170" s="213"/>
      <c r="B170" s="131"/>
      <c r="C170" s="131"/>
      <c r="D170" s="131"/>
      <c r="E170" s="223" t="s">
        <v>367</v>
      </c>
      <c r="F170" s="27">
        <v>300</v>
      </c>
      <c r="G170" s="27">
        <v>300</v>
      </c>
      <c r="H170" s="23">
        <v>300</v>
      </c>
      <c r="I170" s="126">
        <f>H170/$H$6</f>
        <v>1.2273477628518652E-3</v>
      </c>
      <c r="J170" s="21">
        <f t="shared" si="140"/>
        <v>0</v>
      </c>
      <c r="K170" s="30">
        <f t="shared" ref="K170:K176" si="190">IFERROR(100%*(H170/G170),"")</f>
        <v>1</v>
      </c>
      <c r="L170" s="27"/>
      <c r="M170" s="27"/>
      <c r="N170" s="27"/>
      <c r="O170" s="27"/>
      <c r="P170" s="21">
        <f t="shared" si="170"/>
        <v>0</v>
      </c>
      <c r="Q170" s="30" t="str">
        <f t="shared" si="181"/>
        <v/>
      </c>
      <c r="R170" s="127">
        <f>SUM(F170,L170)</f>
        <v>300</v>
      </c>
      <c r="S170" s="127">
        <f>SUM(F170,M170)</f>
        <v>300</v>
      </c>
      <c r="T170" s="127">
        <f>SUM(G170,N170)</f>
        <v>300</v>
      </c>
      <c r="U170" s="127">
        <f>SUM(H170,O170)</f>
        <v>300</v>
      </c>
      <c r="V170" s="127">
        <f>U170-T170</f>
        <v>0</v>
      </c>
      <c r="W170" s="126">
        <f>IFERROR(100%*(U170/T170),"")</f>
        <v>1</v>
      </c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9"/>
      <c r="AS170" s="129"/>
      <c r="AT170" s="129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29"/>
      <c r="BE170" s="129"/>
      <c r="BF170" s="129"/>
      <c r="BG170" s="129"/>
      <c r="BH170" s="129"/>
      <c r="BI170" s="129"/>
      <c r="BJ170" s="129"/>
      <c r="BK170" s="129"/>
      <c r="BL170" s="129"/>
      <c r="BM170" s="129"/>
      <c r="BN170" s="129"/>
      <c r="BO170" s="129"/>
      <c r="BP170" s="129"/>
      <c r="BQ170" s="129"/>
      <c r="BR170" s="129"/>
      <c r="BS170" s="129"/>
      <c r="BT170" s="129"/>
      <c r="BU170" s="129"/>
      <c r="BV170" s="129"/>
      <c r="BW170" s="129"/>
      <c r="BX170" s="129"/>
      <c r="BY170" s="129"/>
      <c r="BZ170" s="129"/>
      <c r="CA170" s="129"/>
      <c r="CB170" s="129"/>
      <c r="CC170" s="129"/>
      <c r="CD170" s="129"/>
      <c r="CE170" s="129"/>
      <c r="CF170" s="129"/>
      <c r="CG170" s="129"/>
      <c r="CH170" s="129"/>
      <c r="CI170" s="129"/>
      <c r="CJ170" s="129"/>
      <c r="CK170" s="129"/>
      <c r="CL170" s="129"/>
      <c r="CM170" s="129"/>
      <c r="CN170" s="129"/>
      <c r="CO170" s="129"/>
      <c r="CP170" s="129"/>
      <c r="CQ170" s="129"/>
      <c r="CR170" s="129"/>
      <c r="CS170" s="129"/>
      <c r="CT170" s="129"/>
      <c r="CU170" s="129"/>
      <c r="CV170" s="129"/>
      <c r="CW170" s="129"/>
      <c r="CX170" s="129"/>
      <c r="CY170" s="129"/>
      <c r="CZ170" s="129"/>
      <c r="DA170" s="129"/>
      <c r="DB170" s="129"/>
      <c r="DC170" s="129"/>
      <c r="DD170" s="129"/>
      <c r="DE170" s="129"/>
      <c r="DF170" s="129"/>
      <c r="DG170" s="129"/>
      <c r="DH170" s="129"/>
      <c r="DI170" s="129"/>
      <c r="DJ170" s="129"/>
      <c r="DK170" s="129"/>
      <c r="DL170" s="129"/>
      <c r="DM170" s="129"/>
      <c r="DN170" s="129"/>
      <c r="DO170" s="129"/>
      <c r="DP170" s="129"/>
      <c r="DQ170" s="129"/>
      <c r="DR170" s="129"/>
      <c r="DS170" s="129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29"/>
      <c r="ED170" s="129"/>
      <c r="EE170" s="129"/>
      <c r="EF170" s="129"/>
      <c r="EG170" s="129"/>
      <c r="EH170" s="129"/>
      <c r="EI170" s="129"/>
      <c r="EJ170" s="129"/>
      <c r="EK170" s="129"/>
      <c r="EL170" s="129"/>
      <c r="EM170" s="129"/>
      <c r="EN170" s="129"/>
      <c r="EO170" s="129"/>
      <c r="EP170" s="129"/>
      <c r="EQ170" s="129"/>
      <c r="ER170" s="129"/>
      <c r="ES170" s="129"/>
      <c r="ET170" s="129"/>
      <c r="EU170" s="129"/>
      <c r="EV170" s="129"/>
      <c r="EW170" s="129"/>
      <c r="EX170" s="129"/>
      <c r="EY170" s="129"/>
      <c r="EZ170" s="129"/>
      <c r="FA170" s="129"/>
      <c r="FB170" s="129"/>
      <c r="FC170" s="129"/>
      <c r="FD170" s="129"/>
      <c r="FE170" s="129"/>
      <c r="FF170" s="129"/>
      <c r="FG170" s="129"/>
      <c r="FH170" s="129"/>
      <c r="FI170" s="129"/>
      <c r="FJ170" s="129"/>
      <c r="FK170" s="129"/>
      <c r="FL170" s="129"/>
      <c r="FM170" s="129"/>
      <c r="FN170" s="129"/>
      <c r="FO170" s="129"/>
      <c r="FP170" s="129"/>
      <c r="FQ170" s="129"/>
      <c r="FR170" s="129"/>
      <c r="FS170" s="129"/>
      <c r="FT170" s="129"/>
      <c r="FU170" s="129"/>
      <c r="FV170" s="129"/>
      <c r="FW170" s="129"/>
      <c r="FX170" s="129"/>
      <c r="FY170" s="129"/>
      <c r="FZ170" s="129"/>
      <c r="GA170" s="129"/>
      <c r="GB170" s="129"/>
      <c r="GC170" s="129"/>
      <c r="GD170" s="129"/>
      <c r="GE170" s="129"/>
      <c r="GF170" s="129"/>
      <c r="GG170" s="129"/>
      <c r="GH170" s="129"/>
      <c r="GI170" s="129"/>
      <c r="GJ170" s="129"/>
      <c r="GK170" s="129"/>
      <c r="GL170" s="129"/>
      <c r="GM170" s="129"/>
      <c r="GN170" s="129"/>
    </row>
    <row r="171" spans="1:196" s="66" customFormat="1" ht="66" customHeight="1" x14ac:dyDescent="0.3">
      <c r="A171" s="192"/>
      <c r="B171" s="38"/>
      <c r="C171" s="38"/>
      <c r="D171" s="38"/>
      <c r="E171" s="212" t="s">
        <v>368</v>
      </c>
      <c r="F171" s="23">
        <v>1000</v>
      </c>
      <c r="G171" s="23">
        <v>1000</v>
      </c>
      <c r="H171" s="23">
        <v>1000</v>
      </c>
      <c r="I171" s="30">
        <f>H171/$H$6</f>
        <v>4.0911592095062175E-3</v>
      </c>
      <c r="J171" s="14">
        <f t="shared" si="140"/>
        <v>0</v>
      </c>
      <c r="K171" s="30">
        <f t="shared" si="190"/>
        <v>1</v>
      </c>
      <c r="L171" s="21">
        <v>2000</v>
      </c>
      <c r="M171" s="21">
        <v>2000</v>
      </c>
      <c r="N171" s="21">
        <v>2000</v>
      </c>
      <c r="O171" s="23">
        <v>2000</v>
      </c>
      <c r="P171" s="21">
        <f t="shared" si="170"/>
        <v>0</v>
      </c>
      <c r="Q171" s="30">
        <f t="shared" si="181"/>
        <v>1</v>
      </c>
      <c r="R171" s="21">
        <f t="shared" si="188"/>
        <v>3000</v>
      </c>
      <c r="S171" s="21">
        <f t="shared" ref="S171:S175" si="191">SUM(F171,M171)</f>
        <v>3000</v>
      </c>
      <c r="T171" s="21">
        <f t="shared" si="73"/>
        <v>3000</v>
      </c>
      <c r="U171" s="21">
        <f t="shared" si="73"/>
        <v>3000</v>
      </c>
      <c r="V171" s="21">
        <f t="shared" si="189"/>
        <v>0</v>
      </c>
      <c r="W171" s="30">
        <f t="shared" si="101"/>
        <v>1</v>
      </c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/>
      <c r="FA171" s="46"/>
      <c r="FB171" s="46"/>
      <c r="FC171" s="46"/>
      <c r="FD171" s="46"/>
      <c r="FE171" s="46"/>
      <c r="FF171" s="46"/>
      <c r="FG171" s="46"/>
      <c r="FH171" s="46"/>
      <c r="FI171" s="46"/>
      <c r="FJ171" s="46"/>
      <c r="FK171" s="46"/>
      <c r="FL171" s="46"/>
      <c r="FM171" s="46"/>
      <c r="FN171" s="46"/>
      <c r="FO171" s="46"/>
      <c r="FP171" s="46"/>
      <c r="FQ171" s="46"/>
      <c r="FR171" s="46"/>
      <c r="FS171" s="46"/>
      <c r="FT171" s="46"/>
      <c r="FU171" s="46"/>
      <c r="FV171" s="46"/>
      <c r="FW171" s="46"/>
      <c r="FX171" s="46"/>
      <c r="FY171" s="46"/>
      <c r="FZ171" s="46"/>
      <c r="GA171" s="46"/>
      <c r="GB171" s="46"/>
      <c r="GC171" s="46"/>
      <c r="GD171" s="46"/>
      <c r="GE171" s="46"/>
      <c r="GF171" s="46"/>
      <c r="GG171" s="46"/>
      <c r="GH171" s="46"/>
      <c r="GI171" s="46"/>
      <c r="GJ171" s="46"/>
      <c r="GK171" s="46"/>
      <c r="GL171" s="46"/>
      <c r="GM171" s="46"/>
      <c r="GN171" s="46"/>
    </row>
    <row r="172" spans="1:196" s="66" customFormat="1" ht="103.5" customHeight="1" x14ac:dyDescent="0.3">
      <c r="A172" s="192"/>
      <c r="B172" s="38"/>
      <c r="C172" s="38"/>
      <c r="D172" s="38"/>
      <c r="E172" s="212" t="s">
        <v>369</v>
      </c>
      <c r="F172" s="23">
        <v>1000</v>
      </c>
      <c r="G172" s="23">
        <v>1000</v>
      </c>
      <c r="H172" s="23"/>
      <c r="I172" s="30">
        <f>H172/$H$6</f>
        <v>0</v>
      </c>
      <c r="J172" s="21">
        <f t="shared" si="140"/>
        <v>-1000</v>
      </c>
      <c r="K172" s="30">
        <f t="shared" si="190"/>
        <v>0</v>
      </c>
      <c r="L172" s="21"/>
      <c r="M172" s="21"/>
      <c r="N172" s="21"/>
      <c r="O172" s="23"/>
      <c r="P172" s="21">
        <f t="shared" si="170"/>
        <v>0</v>
      </c>
      <c r="Q172" s="30" t="str">
        <f t="shared" si="181"/>
        <v/>
      </c>
      <c r="R172" s="21">
        <f t="shared" si="188"/>
        <v>1000</v>
      </c>
      <c r="S172" s="21">
        <f t="shared" si="191"/>
        <v>1000</v>
      </c>
      <c r="T172" s="21">
        <f t="shared" si="73"/>
        <v>1000</v>
      </c>
      <c r="U172" s="21">
        <f t="shared" si="73"/>
        <v>0</v>
      </c>
      <c r="V172" s="21">
        <f t="shared" si="189"/>
        <v>-1000</v>
      </c>
      <c r="W172" s="30">
        <f t="shared" si="101"/>
        <v>0</v>
      </c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  <c r="GG172" s="46"/>
      <c r="GH172" s="46"/>
      <c r="GI172" s="46"/>
      <c r="GJ172" s="46"/>
      <c r="GK172" s="46"/>
      <c r="GL172" s="46"/>
      <c r="GM172" s="46"/>
      <c r="GN172" s="46"/>
    </row>
    <row r="173" spans="1:196" s="66" customFormat="1" ht="119.25" customHeight="1" x14ac:dyDescent="0.3">
      <c r="A173" s="192"/>
      <c r="B173" s="38"/>
      <c r="C173" s="38"/>
      <c r="D173" s="38"/>
      <c r="E173" s="212" t="s">
        <v>370</v>
      </c>
      <c r="F173" s="23">
        <v>1500</v>
      </c>
      <c r="G173" s="23">
        <v>1500</v>
      </c>
      <c r="H173" s="23">
        <v>400</v>
      </c>
      <c r="I173" s="30">
        <f>H173/$H$6</f>
        <v>1.636463683802487E-3</v>
      </c>
      <c r="J173" s="21">
        <f t="shared" si="140"/>
        <v>-1100</v>
      </c>
      <c r="K173" s="30">
        <f t="shared" si="190"/>
        <v>0.26666666666666666</v>
      </c>
      <c r="L173" s="21"/>
      <c r="M173" s="21"/>
      <c r="N173" s="21"/>
      <c r="O173" s="23"/>
      <c r="P173" s="21">
        <f t="shared" si="170"/>
        <v>0</v>
      </c>
      <c r="Q173" s="30" t="str">
        <f t="shared" si="181"/>
        <v/>
      </c>
      <c r="R173" s="21">
        <f t="shared" si="188"/>
        <v>1500</v>
      </c>
      <c r="S173" s="21">
        <f t="shared" si="191"/>
        <v>1500</v>
      </c>
      <c r="T173" s="21">
        <f t="shared" si="73"/>
        <v>1500</v>
      </c>
      <c r="U173" s="21"/>
      <c r="V173" s="21"/>
      <c r="W173" s="30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/>
      <c r="FE173" s="46"/>
      <c r="FF173" s="46"/>
      <c r="FG173" s="46"/>
      <c r="FH173" s="46"/>
      <c r="FI173" s="46"/>
      <c r="FJ173" s="46"/>
      <c r="FK173" s="46"/>
      <c r="FL173" s="46"/>
      <c r="FM173" s="46"/>
      <c r="FN173" s="46"/>
      <c r="FO173" s="46"/>
      <c r="FP173" s="46"/>
      <c r="FQ173" s="46"/>
      <c r="FR173" s="46"/>
      <c r="FS173" s="46"/>
      <c r="FT173" s="46"/>
      <c r="FU173" s="46"/>
      <c r="FV173" s="46"/>
      <c r="FW173" s="46"/>
      <c r="FX173" s="46"/>
      <c r="FY173" s="46"/>
      <c r="FZ173" s="46"/>
      <c r="GA173" s="46"/>
      <c r="GB173" s="46"/>
      <c r="GC173" s="46"/>
      <c r="GD173" s="46"/>
      <c r="GE173" s="46"/>
      <c r="GF173" s="46"/>
      <c r="GG173" s="46"/>
      <c r="GH173" s="46"/>
      <c r="GI173" s="46"/>
      <c r="GJ173" s="46"/>
      <c r="GK173" s="46"/>
      <c r="GL173" s="46"/>
      <c r="GM173" s="46"/>
      <c r="GN173" s="46"/>
    </row>
    <row r="174" spans="1:196" s="66" customFormat="1" ht="55.5" customHeight="1" x14ac:dyDescent="0.3">
      <c r="A174" s="192"/>
      <c r="B174" s="38"/>
      <c r="C174" s="38"/>
      <c r="D174" s="38"/>
      <c r="E174" s="212" t="s">
        <v>377</v>
      </c>
      <c r="F174" s="23">
        <v>1000</v>
      </c>
      <c r="G174" s="23">
        <v>1000</v>
      </c>
      <c r="H174" s="23">
        <v>1000</v>
      </c>
      <c r="I174" s="30"/>
      <c r="J174" s="14">
        <f t="shared" si="140"/>
        <v>0</v>
      </c>
      <c r="K174" s="30">
        <f t="shared" si="190"/>
        <v>1</v>
      </c>
      <c r="L174" s="21"/>
      <c r="M174" s="21"/>
      <c r="N174" s="21"/>
      <c r="O174" s="23"/>
      <c r="P174" s="21">
        <f t="shared" si="170"/>
        <v>0</v>
      </c>
      <c r="Q174" s="30" t="str">
        <f t="shared" si="181"/>
        <v/>
      </c>
      <c r="R174" s="21">
        <f t="shared" si="188"/>
        <v>1000</v>
      </c>
      <c r="S174" s="21">
        <f t="shared" si="191"/>
        <v>1000</v>
      </c>
      <c r="T174" s="21">
        <f t="shared" si="73"/>
        <v>1000</v>
      </c>
      <c r="U174" s="21"/>
      <c r="V174" s="21"/>
      <c r="W174" s="30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/>
      <c r="FA174" s="46"/>
      <c r="FB174" s="46"/>
      <c r="FC174" s="46"/>
      <c r="FD174" s="46"/>
      <c r="FE174" s="46"/>
      <c r="FF174" s="46"/>
      <c r="FG174" s="46"/>
      <c r="FH174" s="46"/>
      <c r="FI174" s="46"/>
      <c r="FJ174" s="46"/>
      <c r="FK174" s="46"/>
      <c r="FL174" s="46"/>
      <c r="FM174" s="46"/>
      <c r="FN174" s="46"/>
      <c r="FO174" s="46"/>
      <c r="FP174" s="46"/>
      <c r="FQ174" s="46"/>
      <c r="FR174" s="46"/>
      <c r="FS174" s="46"/>
      <c r="FT174" s="46"/>
      <c r="FU174" s="46"/>
      <c r="FV174" s="46"/>
      <c r="FW174" s="46"/>
      <c r="FX174" s="46"/>
      <c r="FY174" s="46"/>
      <c r="FZ174" s="46"/>
      <c r="GA174" s="46"/>
      <c r="GB174" s="46"/>
      <c r="GC174" s="46"/>
      <c r="GD174" s="46"/>
      <c r="GE174" s="46"/>
      <c r="GF174" s="46"/>
      <c r="GG174" s="46"/>
      <c r="GH174" s="46"/>
      <c r="GI174" s="46"/>
      <c r="GJ174" s="46"/>
      <c r="GK174" s="46"/>
      <c r="GL174" s="46"/>
      <c r="GM174" s="46"/>
      <c r="GN174" s="46"/>
    </row>
    <row r="175" spans="1:196" s="66" customFormat="1" ht="54" customHeight="1" x14ac:dyDescent="0.3">
      <c r="A175" s="192"/>
      <c r="B175" s="38"/>
      <c r="C175" s="38"/>
      <c r="D175" s="38"/>
      <c r="E175" s="212" t="s">
        <v>371</v>
      </c>
      <c r="F175" s="23">
        <v>1000</v>
      </c>
      <c r="G175" s="23">
        <v>1000</v>
      </c>
      <c r="H175" s="23">
        <v>1000</v>
      </c>
      <c r="I175" s="30">
        <f>H175/$H$6</f>
        <v>4.0911592095062175E-3</v>
      </c>
      <c r="J175" s="14">
        <f t="shared" si="140"/>
        <v>0</v>
      </c>
      <c r="K175" s="30">
        <f t="shared" si="190"/>
        <v>1</v>
      </c>
      <c r="L175" s="21">
        <v>1800</v>
      </c>
      <c r="M175" s="21">
        <v>1800</v>
      </c>
      <c r="N175" s="21">
        <v>1800</v>
      </c>
      <c r="O175" s="23">
        <v>1740</v>
      </c>
      <c r="P175" s="21">
        <f t="shared" si="170"/>
        <v>-60</v>
      </c>
      <c r="Q175" s="30">
        <f t="shared" si="181"/>
        <v>0.96666666666666667</v>
      </c>
      <c r="R175" s="21">
        <f t="shared" si="188"/>
        <v>2800</v>
      </c>
      <c r="S175" s="21">
        <f t="shared" si="191"/>
        <v>2800</v>
      </c>
      <c r="T175" s="21">
        <f t="shared" si="73"/>
        <v>2800</v>
      </c>
      <c r="U175" s="21"/>
      <c r="V175" s="21"/>
      <c r="W175" s="30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  <c r="DN175" s="46"/>
      <c r="DO175" s="46"/>
      <c r="DP175" s="46"/>
      <c r="DQ175" s="46"/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/>
      <c r="FA175" s="46"/>
      <c r="FB175" s="46"/>
      <c r="FC175" s="46"/>
      <c r="FD175" s="46"/>
      <c r="FE175" s="46"/>
      <c r="FF175" s="46"/>
      <c r="FG175" s="46"/>
      <c r="FH175" s="46"/>
      <c r="FI175" s="46"/>
      <c r="FJ175" s="46"/>
      <c r="FK175" s="46"/>
      <c r="FL175" s="46"/>
      <c r="FM175" s="46"/>
      <c r="FN175" s="46"/>
      <c r="FO175" s="46"/>
      <c r="FP175" s="46"/>
      <c r="FQ175" s="46"/>
      <c r="FR175" s="46"/>
      <c r="FS175" s="46"/>
      <c r="FT175" s="46"/>
      <c r="FU175" s="46"/>
      <c r="FV175" s="46"/>
      <c r="FW175" s="46"/>
      <c r="FX175" s="46"/>
      <c r="FY175" s="46"/>
      <c r="FZ175" s="46"/>
      <c r="GA175" s="46"/>
      <c r="GB175" s="46"/>
      <c r="GC175" s="46"/>
      <c r="GD175" s="46"/>
      <c r="GE175" s="46"/>
      <c r="GF175" s="46"/>
      <c r="GG175" s="46"/>
      <c r="GH175" s="46"/>
      <c r="GI175" s="46"/>
      <c r="GJ175" s="46"/>
      <c r="GK175" s="46"/>
      <c r="GL175" s="46"/>
      <c r="GM175" s="46"/>
      <c r="GN175" s="46"/>
    </row>
    <row r="176" spans="1:196" s="66" customFormat="1" ht="72" customHeight="1" x14ac:dyDescent="0.3">
      <c r="A176" s="192"/>
      <c r="B176" s="38"/>
      <c r="C176" s="38"/>
      <c r="D176" s="38"/>
      <c r="E176" s="212" t="s">
        <v>372</v>
      </c>
      <c r="F176" s="23">
        <v>290</v>
      </c>
      <c r="G176" s="23">
        <v>290</v>
      </c>
      <c r="H176" s="23">
        <v>290</v>
      </c>
      <c r="I176" s="30">
        <f>H176/$H$6</f>
        <v>1.1864361707568031E-3</v>
      </c>
      <c r="J176" s="14">
        <f t="shared" si="140"/>
        <v>0</v>
      </c>
      <c r="K176" s="30">
        <f t="shared" si="190"/>
        <v>1</v>
      </c>
      <c r="L176" s="21">
        <v>400</v>
      </c>
      <c r="M176" s="21">
        <v>400</v>
      </c>
      <c r="N176" s="21">
        <v>400</v>
      </c>
      <c r="O176" s="23">
        <v>400</v>
      </c>
      <c r="P176" s="21">
        <f t="shared" si="170"/>
        <v>0</v>
      </c>
      <c r="Q176" s="30">
        <f t="shared" si="181"/>
        <v>1</v>
      </c>
      <c r="R176" s="21">
        <f>SUM(F176,L176)</f>
        <v>690</v>
      </c>
      <c r="S176" s="21">
        <f>SUM(F176,M176)</f>
        <v>690</v>
      </c>
      <c r="T176" s="21">
        <f>SUM(G176,N176)</f>
        <v>690</v>
      </c>
      <c r="U176" s="21">
        <f>SUM(H176,O176)</f>
        <v>690</v>
      </c>
      <c r="V176" s="21">
        <f>U176-T176</f>
        <v>0</v>
      </c>
      <c r="W176" s="30">
        <f>IFERROR(100%*(U176/T176),"")</f>
        <v>1</v>
      </c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  <c r="DN176" s="46"/>
      <c r="DO176" s="46"/>
      <c r="DP176" s="46"/>
      <c r="DQ176" s="46"/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46"/>
      <c r="EY176" s="46"/>
      <c r="EZ176" s="46"/>
      <c r="FA176" s="46"/>
      <c r="FB176" s="46"/>
      <c r="FC176" s="46"/>
      <c r="FD176" s="46"/>
      <c r="FE176" s="46"/>
      <c r="FF176" s="46"/>
      <c r="FG176" s="46"/>
      <c r="FH176" s="46"/>
      <c r="FI176" s="46"/>
      <c r="FJ176" s="46"/>
      <c r="FK176" s="46"/>
      <c r="FL176" s="46"/>
      <c r="FM176" s="46"/>
      <c r="FN176" s="46"/>
      <c r="FO176" s="46"/>
      <c r="FP176" s="46"/>
      <c r="FQ176" s="46"/>
      <c r="FR176" s="46"/>
      <c r="FS176" s="46"/>
      <c r="FT176" s="46"/>
      <c r="FU176" s="46"/>
      <c r="FV176" s="46"/>
      <c r="FW176" s="46"/>
      <c r="FX176" s="46"/>
      <c r="FY176" s="46"/>
      <c r="FZ176" s="46"/>
      <c r="GA176" s="46"/>
      <c r="GB176" s="46"/>
      <c r="GC176" s="46"/>
      <c r="GD176" s="46"/>
      <c r="GE176" s="46"/>
      <c r="GF176" s="46"/>
      <c r="GG176" s="46"/>
      <c r="GH176" s="46"/>
      <c r="GI176" s="46"/>
      <c r="GJ176" s="46"/>
      <c r="GK176" s="46"/>
      <c r="GL176" s="46"/>
      <c r="GM176" s="46"/>
      <c r="GN176" s="46"/>
    </row>
    <row r="177" spans="1:196" s="1" customFormat="1" ht="38.25" customHeight="1" x14ac:dyDescent="0.3">
      <c r="A177" s="236" t="s">
        <v>5</v>
      </c>
      <c r="B177" s="237"/>
      <c r="C177" s="237"/>
      <c r="D177" s="237"/>
      <c r="E177" s="237"/>
      <c r="F177" s="13">
        <f>SUM(F51,F9,F38,F71,F76,F82,F83,F84,F85,F86,F99,F136,F147:F148,F163)</f>
        <v>913489.20000000007</v>
      </c>
      <c r="G177" s="13">
        <f>SUM(G51,G9,G38,G71,G76,G82,G83,G84,G85,G86,G99,G136,G147:G148,G163)</f>
        <v>311227.59999999998</v>
      </c>
      <c r="H177" s="13">
        <f>SUM(H51,H9,H38,H71,H76,H82,H83,H84,H85,H86,H99,H136,H147:H148,H163)</f>
        <v>244429.5</v>
      </c>
      <c r="I177" s="19">
        <f t="shared" si="169"/>
        <v>1</v>
      </c>
      <c r="J177" s="13">
        <f>SUM(J51,J9,J38,J71,J76,J82,J83,J84,J85,J86,J99,J136,J147:J148,J163)</f>
        <v>-66798.099999999948</v>
      </c>
      <c r="K177" s="19">
        <f t="shared" si="148"/>
        <v>0.78537218421502464</v>
      </c>
      <c r="L177" s="13">
        <f>SUM(L51,L9,L38,L71,L76,L82,L83,L84,L85,L86,L99,L136,L147:L148,L163)</f>
        <v>55373.399999999994</v>
      </c>
      <c r="M177" s="13">
        <f>SUM(M51,M9,M38,M71,M76,M82,M83,M84,M85,M86,M99,M136,M147:M148,M163)</f>
        <v>57456.2</v>
      </c>
      <c r="N177" s="13">
        <f>SUM(N51,N9,N38,N71,N76,N82,N83,N84,N85,N86,N99,N136,N147:N148,N163)</f>
        <v>42321.1</v>
      </c>
      <c r="O177" s="13">
        <f>SUM(O51,O9,O38,O71,O76,O82,O83,O84,O85,O86,O99,O136,O147:O148,O163)</f>
        <v>27024.799999999999</v>
      </c>
      <c r="P177" s="13">
        <f t="shared" si="170"/>
        <v>-15296.3</v>
      </c>
      <c r="Q177" s="19">
        <f t="shared" si="171"/>
        <v>0.63856563274584077</v>
      </c>
      <c r="R177" s="13">
        <f>SUM(R51,R9,R38,R71,R76,R82,R83,R84,R85,R86,R99,R136,R147:R148,R163)</f>
        <v>968862.60000000009</v>
      </c>
      <c r="S177" s="13">
        <f>SUM(S51,S9,S38,S71,S76,S82,S83,S84,S85,S86,S99,S136,S147:S148,S163)</f>
        <v>970945.4</v>
      </c>
      <c r="T177" s="13">
        <f>SUM(T51,T9,T38,T71,T76,T82,T83,T84,T85,T86,T99,T136,T147:T148,T163)</f>
        <v>353548.6999999999</v>
      </c>
      <c r="U177" s="13">
        <f>SUM(U51,U9,U38,U71,U76,U82,U83,U84,U85,U86,U99,U136,U147:U148,U163)</f>
        <v>271454.30000000005</v>
      </c>
      <c r="V177" s="13">
        <f>SUM(V51,V9,V38,V71,V76,V82,V83,V84,V85,V86,V99,V136,V147:V148,V163)</f>
        <v>-82094.399999999965</v>
      </c>
      <c r="W177" s="19">
        <f t="shared" si="101"/>
        <v>0.76779889163784265</v>
      </c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  <c r="FS177" s="6"/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  <c r="GE177" s="6"/>
      <c r="GF177" s="6"/>
      <c r="GG177" s="6"/>
      <c r="GH177" s="6"/>
      <c r="GI177" s="6"/>
      <c r="GJ177" s="6"/>
      <c r="GK177" s="6"/>
      <c r="GL177" s="6"/>
      <c r="GM177" s="6"/>
      <c r="GN177" s="6"/>
    </row>
    <row r="178" spans="1:196" s="82" customFormat="1" ht="1.5" hidden="1" customHeight="1" x14ac:dyDescent="0.25">
      <c r="A178" s="192">
        <v>15</v>
      </c>
      <c r="B178" s="78">
        <v>250909</v>
      </c>
      <c r="C178" s="78">
        <v>8821</v>
      </c>
      <c r="D178" s="78">
        <v>1060</v>
      </c>
      <c r="E178" s="214" t="s">
        <v>279</v>
      </c>
      <c r="F178" s="22"/>
      <c r="G178" s="25"/>
      <c r="H178" s="25"/>
      <c r="I178" s="19">
        <f t="shared" si="169"/>
        <v>0</v>
      </c>
      <c r="J178" s="14">
        <f t="shared" si="140"/>
        <v>0</v>
      </c>
      <c r="K178" s="19" t="str">
        <f t="shared" si="148"/>
        <v/>
      </c>
      <c r="L178" s="14"/>
      <c r="M178" s="14"/>
      <c r="N178" s="14"/>
      <c r="O178" s="22"/>
      <c r="P178" s="13">
        <f t="shared" si="170"/>
        <v>0</v>
      </c>
      <c r="Q178" s="19" t="str">
        <f t="shared" si="171"/>
        <v/>
      </c>
      <c r="R178" s="14">
        <f>SUM(F178,L178)</f>
        <v>0</v>
      </c>
      <c r="S178" s="14">
        <f t="shared" si="73"/>
        <v>0</v>
      </c>
      <c r="T178" s="14">
        <f t="shared" ref="T178" si="192">SUM(G178,N178)</f>
        <v>0</v>
      </c>
      <c r="U178" s="14">
        <f t="shared" ref="U178" si="193">SUM(H178,O178)</f>
        <v>0</v>
      </c>
      <c r="V178" s="14">
        <f>U178-T178</f>
        <v>0</v>
      </c>
      <c r="W178" s="19" t="str">
        <f t="shared" si="101"/>
        <v/>
      </c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0"/>
      <c r="BP178" s="80"/>
      <c r="BQ178" s="80"/>
      <c r="BR178" s="80"/>
      <c r="BS178" s="80"/>
      <c r="BT178" s="80"/>
      <c r="BU178" s="80"/>
      <c r="BV178" s="80"/>
      <c r="BW178" s="80"/>
      <c r="BX178" s="80"/>
      <c r="BY178" s="80"/>
      <c r="BZ178" s="80"/>
      <c r="CA178" s="80"/>
      <c r="CB178" s="80"/>
      <c r="CC178" s="80"/>
      <c r="CD178" s="80"/>
      <c r="CE178" s="80"/>
      <c r="CF178" s="80"/>
      <c r="CG178" s="80"/>
      <c r="CH178" s="80"/>
      <c r="CI178" s="80"/>
      <c r="CJ178" s="80"/>
      <c r="CK178" s="80"/>
      <c r="CL178" s="80"/>
      <c r="CM178" s="80"/>
      <c r="CN178" s="80"/>
      <c r="CO178" s="80"/>
      <c r="CP178" s="80"/>
      <c r="CQ178" s="80"/>
      <c r="CR178" s="80"/>
      <c r="CS178" s="80"/>
      <c r="CT178" s="80"/>
      <c r="CU178" s="80"/>
      <c r="CV178" s="80"/>
      <c r="CW178" s="80"/>
      <c r="CX178" s="80"/>
      <c r="CY178" s="80"/>
      <c r="CZ178" s="80"/>
      <c r="DA178" s="80"/>
      <c r="DB178" s="80"/>
      <c r="DC178" s="80"/>
      <c r="DD178" s="80"/>
      <c r="DE178" s="80"/>
      <c r="DF178" s="80"/>
      <c r="DG178" s="80"/>
      <c r="DH178" s="80"/>
      <c r="DI178" s="80"/>
      <c r="DJ178" s="80"/>
      <c r="DK178" s="80"/>
      <c r="DL178" s="80"/>
      <c r="DM178" s="80"/>
      <c r="DN178" s="80"/>
      <c r="DO178" s="80"/>
      <c r="DP178" s="80"/>
      <c r="DQ178" s="80"/>
      <c r="DR178" s="80"/>
      <c r="DS178" s="80"/>
      <c r="DT178" s="80"/>
      <c r="DU178" s="80"/>
      <c r="DV178" s="80"/>
      <c r="DW178" s="80"/>
      <c r="DX178" s="80"/>
      <c r="DY178" s="80"/>
      <c r="DZ178" s="80"/>
      <c r="EA178" s="80"/>
      <c r="EB178" s="80"/>
      <c r="EC178" s="80"/>
      <c r="ED178" s="80"/>
      <c r="EE178" s="80"/>
      <c r="EF178" s="80"/>
      <c r="EG178" s="80"/>
      <c r="EH178" s="80"/>
      <c r="EI178" s="80"/>
      <c r="EJ178" s="80"/>
      <c r="EK178" s="80"/>
      <c r="EL178" s="80"/>
      <c r="EM178" s="80"/>
      <c r="EN178" s="80"/>
      <c r="EO178" s="80"/>
      <c r="EP178" s="80"/>
      <c r="EQ178" s="80"/>
      <c r="ER178" s="80"/>
      <c r="ES178" s="80"/>
      <c r="ET178" s="80"/>
      <c r="EU178" s="80"/>
      <c r="EV178" s="80"/>
      <c r="EW178" s="80"/>
      <c r="EX178" s="80"/>
      <c r="EY178" s="80"/>
      <c r="EZ178" s="80"/>
      <c r="FA178" s="80"/>
      <c r="FB178" s="80"/>
      <c r="FC178" s="80"/>
      <c r="FD178" s="80"/>
      <c r="FE178" s="80"/>
      <c r="FF178" s="80"/>
      <c r="FG178" s="80"/>
      <c r="FH178" s="80"/>
      <c r="FI178" s="80"/>
      <c r="FJ178" s="80"/>
      <c r="FK178" s="80"/>
      <c r="FL178" s="80"/>
      <c r="FM178" s="80"/>
      <c r="FN178" s="80"/>
      <c r="FO178" s="80"/>
      <c r="FP178" s="80"/>
      <c r="FQ178" s="80"/>
      <c r="FR178" s="80"/>
      <c r="FS178" s="80"/>
      <c r="FT178" s="80"/>
      <c r="FU178" s="80"/>
      <c r="FV178" s="80"/>
      <c r="FW178" s="80"/>
      <c r="FX178" s="80"/>
      <c r="FY178" s="80"/>
      <c r="FZ178" s="80"/>
      <c r="GA178" s="80"/>
      <c r="GB178" s="80"/>
      <c r="GC178" s="80"/>
      <c r="GD178" s="80"/>
      <c r="GE178" s="81"/>
      <c r="GF178" s="81"/>
      <c r="GG178" s="81"/>
      <c r="GH178" s="81"/>
      <c r="GI178" s="81"/>
      <c r="GJ178" s="81"/>
      <c r="GK178" s="81"/>
      <c r="GL178" s="81"/>
      <c r="GM178" s="81"/>
      <c r="GN178" s="81"/>
    </row>
    <row r="179" spans="1:196" s="82" customFormat="1" ht="71.25" customHeight="1" x14ac:dyDescent="0.3">
      <c r="A179" s="192">
        <v>15</v>
      </c>
      <c r="B179" s="78">
        <v>250909</v>
      </c>
      <c r="C179" s="78">
        <v>8822</v>
      </c>
      <c r="D179" s="78">
        <v>1060</v>
      </c>
      <c r="E179" s="215" t="s">
        <v>324</v>
      </c>
      <c r="F179" s="25"/>
      <c r="G179" s="25"/>
      <c r="H179" s="25"/>
      <c r="I179" s="19">
        <f t="shared" si="169"/>
        <v>0</v>
      </c>
      <c r="J179" s="14">
        <f t="shared" si="140"/>
        <v>0</v>
      </c>
      <c r="K179" s="19" t="str">
        <f t="shared" si="148"/>
        <v/>
      </c>
      <c r="L179" s="14"/>
      <c r="M179" s="14"/>
      <c r="N179" s="14"/>
      <c r="O179" s="22">
        <v>-22.5</v>
      </c>
      <c r="P179" s="14">
        <f t="shared" si="170"/>
        <v>-22.5</v>
      </c>
      <c r="Q179" s="19" t="str">
        <f t="shared" si="171"/>
        <v/>
      </c>
      <c r="R179" s="14">
        <f>SUM(F179,L179)</f>
        <v>0</v>
      </c>
      <c r="S179" s="14" t="s">
        <v>181</v>
      </c>
      <c r="T179" s="14">
        <f t="shared" ref="T179:U180" si="194">SUM(G179,N179)</f>
        <v>0</v>
      </c>
      <c r="U179" s="14">
        <f t="shared" si="194"/>
        <v>-22.5</v>
      </c>
      <c r="V179" s="14">
        <f>U179-T179</f>
        <v>-22.5</v>
      </c>
      <c r="W179" s="19" t="str">
        <f t="shared" si="101"/>
        <v/>
      </c>
      <c r="X179" s="79"/>
      <c r="Y179" s="79"/>
      <c r="Z179" s="79"/>
      <c r="AA179" s="79"/>
      <c r="AB179" s="79"/>
      <c r="AC179" s="79"/>
      <c r="AD179" s="79"/>
      <c r="AE179" s="79"/>
      <c r="AF179" s="79"/>
      <c r="AG179" s="79"/>
      <c r="AH179" s="79"/>
      <c r="AI179" s="79"/>
      <c r="AJ179" s="79"/>
      <c r="AK179" s="79"/>
      <c r="AL179" s="79"/>
      <c r="AM179" s="79"/>
      <c r="AN179" s="79"/>
      <c r="AO179" s="79"/>
      <c r="AP179" s="79"/>
      <c r="AQ179" s="79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  <c r="BM179" s="80"/>
      <c r="BN179" s="80"/>
      <c r="BO179" s="80"/>
      <c r="BP179" s="80"/>
      <c r="BQ179" s="80"/>
      <c r="BR179" s="80"/>
      <c r="BS179" s="80"/>
      <c r="BT179" s="80"/>
      <c r="BU179" s="80"/>
      <c r="BV179" s="80"/>
      <c r="BW179" s="80"/>
      <c r="BX179" s="80"/>
      <c r="BY179" s="80"/>
      <c r="BZ179" s="80"/>
      <c r="CA179" s="80"/>
      <c r="CB179" s="80"/>
      <c r="CC179" s="80"/>
      <c r="CD179" s="80"/>
      <c r="CE179" s="80"/>
      <c r="CF179" s="80"/>
      <c r="CG179" s="80"/>
      <c r="CH179" s="80"/>
      <c r="CI179" s="80"/>
      <c r="CJ179" s="80"/>
      <c r="CK179" s="80"/>
      <c r="CL179" s="80"/>
      <c r="CM179" s="80"/>
      <c r="CN179" s="80"/>
      <c r="CO179" s="80"/>
      <c r="CP179" s="80"/>
      <c r="CQ179" s="80"/>
      <c r="CR179" s="80"/>
      <c r="CS179" s="80"/>
      <c r="CT179" s="80"/>
      <c r="CU179" s="80"/>
      <c r="CV179" s="80"/>
      <c r="CW179" s="80"/>
      <c r="CX179" s="80"/>
      <c r="CY179" s="80"/>
      <c r="CZ179" s="80"/>
      <c r="DA179" s="80"/>
      <c r="DB179" s="80"/>
      <c r="DC179" s="80"/>
      <c r="DD179" s="80"/>
      <c r="DE179" s="80"/>
      <c r="DF179" s="80"/>
      <c r="DG179" s="80"/>
      <c r="DH179" s="80"/>
      <c r="DI179" s="80"/>
      <c r="DJ179" s="80"/>
      <c r="DK179" s="80"/>
      <c r="DL179" s="80"/>
      <c r="DM179" s="80"/>
      <c r="DN179" s="80"/>
      <c r="DO179" s="80"/>
      <c r="DP179" s="80"/>
      <c r="DQ179" s="80"/>
      <c r="DR179" s="80"/>
      <c r="DS179" s="80"/>
      <c r="DT179" s="80"/>
      <c r="DU179" s="80"/>
      <c r="DV179" s="80"/>
      <c r="DW179" s="80"/>
      <c r="DX179" s="80"/>
      <c r="DY179" s="80"/>
      <c r="DZ179" s="80"/>
      <c r="EA179" s="80"/>
      <c r="EB179" s="80"/>
      <c r="EC179" s="80"/>
      <c r="ED179" s="80"/>
      <c r="EE179" s="80"/>
      <c r="EF179" s="80"/>
      <c r="EG179" s="80"/>
      <c r="EH179" s="80"/>
      <c r="EI179" s="80"/>
      <c r="EJ179" s="80"/>
      <c r="EK179" s="80"/>
      <c r="EL179" s="80"/>
      <c r="EM179" s="80"/>
      <c r="EN179" s="80"/>
      <c r="EO179" s="80"/>
      <c r="EP179" s="80"/>
      <c r="EQ179" s="80"/>
      <c r="ER179" s="80"/>
      <c r="ES179" s="80"/>
      <c r="ET179" s="80"/>
      <c r="EU179" s="80"/>
      <c r="EV179" s="80"/>
      <c r="EW179" s="80"/>
      <c r="EX179" s="80"/>
      <c r="EY179" s="80"/>
      <c r="EZ179" s="80"/>
      <c r="FA179" s="80"/>
      <c r="FB179" s="80"/>
      <c r="FC179" s="80"/>
      <c r="FD179" s="80"/>
      <c r="FE179" s="80"/>
      <c r="FF179" s="80"/>
      <c r="FG179" s="80"/>
      <c r="FH179" s="80"/>
      <c r="FI179" s="80"/>
      <c r="FJ179" s="80"/>
      <c r="FK179" s="80"/>
      <c r="FL179" s="80"/>
      <c r="FM179" s="80"/>
      <c r="FN179" s="80"/>
      <c r="FO179" s="80"/>
      <c r="FP179" s="80"/>
      <c r="FQ179" s="80"/>
      <c r="FR179" s="80"/>
      <c r="FS179" s="80"/>
      <c r="FT179" s="80"/>
      <c r="FU179" s="80"/>
      <c r="FV179" s="80"/>
      <c r="FW179" s="80"/>
      <c r="FX179" s="80"/>
      <c r="FY179" s="80"/>
      <c r="FZ179" s="80"/>
      <c r="GA179" s="80"/>
      <c r="GB179" s="80"/>
      <c r="GC179" s="80"/>
      <c r="GD179" s="80"/>
      <c r="GE179" s="81"/>
      <c r="GF179" s="81"/>
      <c r="GG179" s="81"/>
      <c r="GH179" s="81"/>
      <c r="GI179" s="81"/>
      <c r="GJ179" s="81"/>
      <c r="GK179" s="81"/>
      <c r="GL179" s="81"/>
      <c r="GM179" s="81"/>
      <c r="GN179" s="81"/>
    </row>
    <row r="180" spans="1:196" s="86" customFormat="1" ht="40.5" customHeight="1" x14ac:dyDescent="0.3">
      <c r="A180" s="216"/>
      <c r="B180" s="217"/>
      <c r="C180" s="217"/>
      <c r="D180" s="217"/>
      <c r="E180" s="191" t="s">
        <v>33</v>
      </c>
      <c r="F180" s="218">
        <f>SUM(F177:F179)</f>
        <v>913489.20000000007</v>
      </c>
      <c r="G180" s="218">
        <f>SUM(G177:G179)</f>
        <v>311227.59999999998</v>
      </c>
      <c r="H180" s="218">
        <f>SUM(H177:H179)</f>
        <v>244429.5</v>
      </c>
      <c r="I180" s="19">
        <f t="shared" si="169"/>
        <v>1</v>
      </c>
      <c r="J180" s="13">
        <f t="shared" si="140"/>
        <v>-66798.099999999977</v>
      </c>
      <c r="K180" s="19">
        <f t="shared" si="148"/>
        <v>0.78537218421502464</v>
      </c>
      <c r="L180" s="218">
        <f>SUM(L177:L179)</f>
        <v>55373.399999999994</v>
      </c>
      <c r="M180" s="218">
        <f>SUM(M177:M179)</f>
        <v>57456.2</v>
      </c>
      <c r="N180" s="219">
        <f>SUM(N177:N179)</f>
        <v>42321.1</v>
      </c>
      <c r="O180" s="218">
        <f>SUM(O177:O179)</f>
        <v>27002.3</v>
      </c>
      <c r="P180" s="13">
        <f t="shared" si="170"/>
        <v>-15318.8</v>
      </c>
      <c r="Q180" s="19">
        <f t="shared" si="171"/>
        <v>0.63803398304864478</v>
      </c>
      <c r="R180" s="13">
        <f>SUM(F180,L180)</f>
        <v>968862.60000000009</v>
      </c>
      <c r="S180" s="13">
        <f>SUM(F180,M180)</f>
        <v>970945.4</v>
      </c>
      <c r="T180" s="13">
        <f>SUM(G180,N180)</f>
        <v>353548.69999999995</v>
      </c>
      <c r="U180" s="13">
        <f t="shared" si="194"/>
        <v>271431.8</v>
      </c>
      <c r="V180" s="13">
        <f>U180-T180</f>
        <v>-82116.899999999965</v>
      </c>
      <c r="W180" s="19">
        <f t="shared" si="101"/>
        <v>0.7677352511832175</v>
      </c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8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8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8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8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84"/>
      <c r="DH180" s="84"/>
      <c r="DI180" s="84"/>
      <c r="DJ180" s="84"/>
      <c r="DK180" s="84"/>
      <c r="DL180" s="84"/>
      <c r="DM180" s="84"/>
      <c r="DN180" s="84"/>
      <c r="DO180" s="84"/>
      <c r="DP180" s="84"/>
      <c r="DQ180" s="84"/>
      <c r="DR180" s="84"/>
      <c r="DS180" s="84"/>
      <c r="DT180" s="84"/>
      <c r="DU180" s="84"/>
      <c r="DV180" s="84"/>
      <c r="DW180" s="84"/>
      <c r="DX180" s="84"/>
      <c r="DY180" s="84"/>
      <c r="DZ180" s="84"/>
      <c r="EA180" s="84"/>
      <c r="EB180" s="84"/>
      <c r="EC180" s="84"/>
      <c r="ED180" s="84"/>
      <c r="EE180" s="84"/>
      <c r="EF180" s="84"/>
      <c r="EG180" s="84"/>
      <c r="EH180" s="84"/>
      <c r="EI180" s="84"/>
      <c r="EJ180" s="84"/>
      <c r="EK180" s="84"/>
      <c r="EL180" s="84"/>
      <c r="EM180" s="84"/>
      <c r="EN180" s="84"/>
      <c r="EO180" s="84"/>
      <c r="EP180" s="84"/>
      <c r="EQ180" s="84"/>
      <c r="ER180" s="84"/>
      <c r="ES180" s="84"/>
      <c r="ET180" s="84"/>
      <c r="EU180" s="84"/>
      <c r="EV180" s="84"/>
      <c r="EW180" s="84"/>
      <c r="EX180" s="84"/>
      <c r="EY180" s="84"/>
      <c r="EZ180" s="84"/>
      <c r="FA180" s="84"/>
      <c r="FB180" s="84"/>
      <c r="FC180" s="84"/>
      <c r="FD180" s="84"/>
      <c r="FE180" s="84"/>
      <c r="FF180" s="84"/>
      <c r="FG180" s="84"/>
      <c r="FH180" s="84"/>
      <c r="FI180" s="84"/>
      <c r="FJ180" s="84"/>
      <c r="FK180" s="84"/>
      <c r="FL180" s="84"/>
      <c r="FM180" s="84"/>
      <c r="FN180" s="84"/>
      <c r="FO180" s="84"/>
      <c r="FP180" s="84"/>
      <c r="FQ180" s="84"/>
      <c r="FR180" s="84"/>
      <c r="FS180" s="84"/>
      <c r="FT180" s="84"/>
      <c r="FU180" s="84"/>
      <c r="FV180" s="84"/>
      <c r="FW180" s="84"/>
      <c r="FX180" s="84"/>
      <c r="FY180" s="84"/>
      <c r="FZ180" s="84"/>
      <c r="GA180" s="84"/>
      <c r="GB180" s="84"/>
      <c r="GC180" s="84"/>
      <c r="GD180" s="84"/>
      <c r="GE180" s="85"/>
      <c r="GF180" s="85"/>
      <c r="GG180" s="85"/>
      <c r="GH180" s="85"/>
      <c r="GI180" s="85"/>
      <c r="GJ180" s="85"/>
      <c r="GK180" s="85"/>
      <c r="GL180" s="85"/>
      <c r="GM180" s="85"/>
      <c r="GN180" s="85"/>
    </row>
    <row r="181" spans="1:196" ht="86.25" customHeight="1" x14ac:dyDescent="0.4">
      <c r="E181" s="235" t="s">
        <v>339</v>
      </c>
      <c r="F181" s="235"/>
      <c r="G181" s="88"/>
      <c r="H181" s="139"/>
      <c r="I181" s="89"/>
      <c r="J181" s="167">
        <f t="shared" si="140"/>
        <v>0</v>
      </c>
      <c r="K181" s="168"/>
      <c r="L181" s="88"/>
      <c r="M181" s="169" t="s">
        <v>340</v>
      </c>
      <c r="N181" s="140"/>
      <c r="O181" s="170"/>
      <c r="P181" s="171">
        <f t="shared" si="170"/>
        <v>0</v>
      </c>
      <c r="Q181" s="10"/>
      <c r="U181" s="10"/>
      <c r="V181" s="10"/>
      <c r="W181" s="10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</row>
    <row r="182" spans="1:196" ht="45" hidden="1" customHeight="1" x14ac:dyDescent="0.4">
      <c r="E182" s="139"/>
      <c r="F182" s="88"/>
      <c r="G182" s="140"/>
      <c r="H182" s="89"/>
      <c r="I182" s="89"/>
      <c r="J182" s="171">
        <f>G180-H180</f>
        <v>66798.099999999977</v>
      </c>
      <c r="K182" s="177">
        <f>SUM(H180/G180)*100</f>
        <v>78.537218421502459</v>
      </c>
      <c r="L182" s="178"/>
      <c r="M182" s="178"/>
      <c r="N182" s="178"/>
      <c r="O182" s="179"/>
      <c r="P182" s="171">
        <f t="shared" si="170"/>
        <v>0</v>
      </c>
      <c r="Q182" s="123">
        <f>SUM(O180/N180)*100</f>
        <v>63.80339830486448</v>
      </c>
      <c r="R182" s="92">
        <f>SUM(F180,L180)</f>
        <v>968862.60000000009</v>
      </c>
      <c r="S182" s="92">
        <f>SUM(F180,M180)</f>
        <v>970945.4</v>
      </c>
      <c r="T182" s="92">
        <f>SUM(G180,N180)</f>
        <v>353548.69999999995</v>
      </c>
      <c r="U182" s="92">
        <f>SUM(H180,O180)</f>
        <v>271431.8</v>
      </c>
      <c r="V182" s="92">
        <f>SUM(U180-T180)</f>
        <v>-82116.899999999965</v>
      </c>
      <c r="W182" s="123">
        <f>SUM(U180/T180)*100</f>
        <v>76.773525118321757</v>
      </c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</row>
    <row r="183" spans="1:196" ht="26.25" hidden="1" x14ac:dyDescent="0.4">
      <c r="E183" s="139"/>
      <c r="F183" s="139"/>
      <c r="G183" s="139"/>
      <c r="H183" s="139"/>
      <c r="I183" s="139"/>
      <c r="J183" s="167">
        <f t="shared" si="140"/>
        <v>0</v>
      </c>
      <c r="K183" s="180"/>
      <c r="L183" s="181"/>
      <c r="M183" s="181"/>
      <c r="N183" s="181"/>
      <c r="O183" s="84"/>
      <c r="P183" s="171">
        <f t="shared" si="170"/>
        <v>0</v>
      </c>
      <c r="Q183" s="85"/>
      <c r="R183" s="85"/>
      <c r="S183" s="85"/>
      <c r="T183" s="85"/>
      <c r="U183" s="85"/>
      <c r="V183" s="85"/>
      <c r="W183" s="85"/>
    </row>
    <row r="184" spans="1:196" ht="26.25" hidden="1" x14ac:dyDescent="0.4">
      <c r="E184" s="139"/>
      <c r="F184" s="139"/>
      <c r="G184" s="139"/>
      <c r="H184" s="139"/>
      <c r="I184" s="139"/>
      <c r="J184" s="167">
        <f t="shared" si="140"/>
        <v>0</v>
      </c>
      <c r="K184" s="180"/>
      <c r="L184" s="181"/>
      <c r="M184" s="181"/>
      <c r="N184" s="181"/>
      <c r="O184" s="84"/>
      <c r="P184" s="171">
        <f t="shared" si="170"/>
        <v>0</v>
      </c>
      <c r="Q184" s="85"/>
      <c r="R184" s="85"/>
      <c r="S184" s="85"/>
      <c r="T184" s="85"/>
      <c r="U184" s="85"/>
      <c r="V184" s="85"/>
      <c r="W184" s="85"/>
    </row>
    <row r="185" spans="1:196" ht="37.9" hidden="1" customHeight="1" x14ac:dyDescent="0.4">
      <c r="E185" s="142" t="s">
        <v>218</v>
      </c>
      <c r="F185" s="141"/>
      <c r="G185" s="141"/>
      <c r="H185" s="141"/>
      <c r="I185" s="141"/>
      <c r="J185" s="167">
        <f t="shared" si="140"/>
        <v>0</v>
      </c>
      <c r="K185" s="182"/>
      <c r="L185" s="182"/>
      <c r="M185" s="182"/>
      <c r="N185" s="182"/>
      <c r="O185" s="183"/>
      <c r="P185" s="171">
        <f t="shared" si="170"/>
        <v>0</v>
      </c>
      <c r="Q185" s="94"/>
      <c r="R185" s="94"/>
      <c r="S185" s="94"/>
      <c r="T185" s="94"/>
      <c r="U185" s="94"/>
    </row>
    <row r="186" spans="1:196" ht="26.25" hidden="1" x14ac:dyDescent="0.4">
      <c r="E186" s="142" t="s">
        <v>316</v>
      </c>
      <c r="F186" s="139"/>
      <c r="G186" s="139"/>
      <c r="H186" s="139"/>
      <c r="I186" s="139"/>
      <c r="J186" s="167">
        <f t="shared" si="140"/>
        <v>0</v>
      </c>
      <c r="K186" s="184"/>
      <c r="L186" s="185"/>
      <c r="M186" s="185"/>
      <c r="N186" s="185"/>
      <c r="O186" s="6"/>
      <c r="P186" s="171">
        <f t="shared" si="170"/>
        <v>0</v>
      </c>
    </row>
    <row r="187" spans="1:196" s="63" customFormat="1" ht="37.15" hidden="1" customHeight="1" x14ac:dyDescent="0.4">
      <c r="B187" s="97"/>
      <c r="C187" s="97"/>
      <c r="D187" s="98"/>
      <c r="E187" s="160" t="s">
        <v>346</v>
      </c>
      <c r="F187" s="11">
        <f>F18</f>
        <v>184313.3</v>
      </c>
      <c r="G187" s="11">
        <f>G18</f>
        <v>57317.2</v>
      </c>
      <c r="H187" s="11">
        <f>H18</f>
        <v>57152</v>
      </c>
      <c r="I187" s="11"/>
      <c r="J187" s="165">
        <f t="shared" si="140"/>
        <v>-165.19999999999709</v>
      </c>
      <c r="K187" s="174">
        <f t="shared" ref="K187:K202" si="195">IFERROR(100%*(H187/G187),"")</f>
        <v>0.99711779361169073</v>
      </c>
      <c r="L187" s="175">
        <f>L18</f>
        <v>0</v>
      </c>
      <c r="M187" s="175">
        <f>M18</f>
        <v>0</v>
      </c>
      <c r="N187" s="175">
        <f>N18</f>
        <v>0</v>
      </c>
      <c r="O187" s="176">
        <f>O18</f>
        <v>0</v>
      </c>
      <c r="P187" s="166">
        <f t="shared" si="170"/>
        <v>0</v>
      </c>
      <c r="Q187" s="224" t="str">
        <f t="shared" ref="Q187:Q203" si="196">IFERROR(100%*(O187/N187),"")</f>
        <v/>
      </c>
      <c r="R187" s="18">
        <f t="shared" ref="R187:R188" si="197">SUM(F187,L187)</f>
        <v>184313.3</v>
      </c>
      <c r="S187" s="13">
        <f>SUM(F187,M187)</f>
        <v>184313.3</v>
      </c>
      <c r="T187" s="220">
        <f t="shared" ref="T187:T188" si="198">SUM(G187,N187)</f>
        <v>57317.2</v>
      </c>
      <c r="U187" s="220">
        <f t="shared" ref="U187:U188" si="199">SUM(H187,O187)</f>
        <v>57152</v>
      </c>
      <c r="V187" s="14">
        <f t="shared" ref="V187:V188" si="200">U187-T187</f>
        <v>-165.19999999999709</v>
      </c>
      <c r="W187" s="108">
        <f t="shared" ref="W187:W188" si="201">IFERROR(100%*(U187/T187),"")</f>
        <v>0.99711779361169073</v>
      </c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62"/>
      <c r="GF187" s="62"/>
      <c r="GG187" s="62"/>
      <c r="GH187" s="62"/>
      <c r="GI187" s="62"/>
      <c r="GJ187" s="62"/>
      <c r="GK187" s="62"/>
      <c r="GL187" s="62"/>
      <c r="GM187" s="62"/>
      <c r="GN187" s="62"/>
    </row>
    <row r="188" spans="1:196" s="63" customFormat="1" ht="41.25" hidden="1" customHeight="1" x14ac:dyDescent="0.3">
      <c r="B188" s="97"/>
      <c r="C188" s="97"/>
      <c r="D188" s="97"/>
      <c r="E188" s="161" t="s">
        <v>333</v>
      </c>
      <c r="F188" s="12">
        <f>F20</f>
        <v>0</v>
      </c>
      <c r="G188" s="12">
        <f>G20</f>
        <v>0</v>
      </c>
      <c r="H188" s="12">
        <f>H20</f>
        <v>0</v>
      </c>
      <c r="I188" s="12"/>
      <c r="J188" s="14">
        <f t="shared" si="140"/>
        <v>0</v>
      </c>
      <c r="K188" s="157" t="str">
        <f t="shared" si="195"/>
        <v/>
      </c>
      <c r="L188" s="144">
        <f>L20</f>
        <v>0</v>
      </c>
      <c r="M188" s="144">
        <f>M20</f>
        <v>0</v>
      </c>
      <c r="N188" s="144">
        <f>N20</f>
        <v>0</v>
      </c>
      <c r="O188" s="12">
        <f>O20</f>
        <v>0</v>
      </c>
      <c r="P188" s="13">
        <f t="shared" si="170"/>
        <v>0</v>
      </c>
      <c r="Q188" s="224" t="str">
        <f t="shared" si="196"/>
        <v/>
      </c>
      <c r="R188" s="18">
        <f t="shared" si="197"/>
        <v>0</v>
      </c>
      <c r="S188" s="13">
        <f t="shared" ref="S188:S197" si="202">SUM(F188,M188)</f>
        <v>0</v>
      </c>
      <c r="T188" s="13">
        <f t="shared" si="198"/>
        <v>0</v>
      </c>
      <c r="U188" s="13">
        <f t="shared" si="199"/>
        <v>0</v>
      </c>
      <c r="V188" s="14">
        <f t="shared" si="200"/>
        <v>0</v>
      </c>
      <c r="W188" s="108" t="str">
        <f t="shared" si="201"/>
        <v/>
      </c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62"/>
      <c r="GF188" s="62"/>
      <c r="GG188" s="62"/>
      <c r="GH188" s="62"/>
      <c r="GI188" s="62"/>
      <c r="GJ188" s="62"/>
      <c r="GK188" s="62"/>
      <c r="GL188" s="62"/>
      <c r="GM188" s="62"/>
      <c r="GN188" s="62"/>
    </row>
    <row r="189" spans="1:196" s="63" customFormat="1" ht="65.25" hidden="1" customHeight="1" x14ac:dyDescent="0.25">
      <c r="B189" s="97"/>
      <c r="C189" s="97"/>
      <c r="D189" s="99"/>
      <c r="E189" s="162" t="s">
        <v>345</v>
      </c>
      <c r="F189" s="12">
        <f>F29</f>
        <v>2085.3000000000002</v>
      </c>
      <c r="G189" s="12">
        <f>G29</f>
        <v>648.29999999999995</v>
      </c>
      <c r="H189" s="12">
        <f>H29</f>
        <v>565.70000000000005</v>
      </c>
      <c r="I189" s="12"/>
      <c r="J189" s="14">
        <f t="shared" si="140"/>
        <v>-82.599999999999909</v>
      </c>
      <c r="K189" s="157">
        <f t="shared" si="195"/>
        <v>0.87258985037791159</v>
      </c>
      <c r="L189" s="144">
        <f>L29</f>
        <v>0</v>
      </c>
      <c r="M189" s="144">
        <f>M29</f>
        <v>0</v>
      </c>
      <c r="N189" s="144">
        <f>N29</f>
        <v>0</v>
      </c>
      <c r="O189" s="12">
        <f>O29</f>
        <v>0</v>
      </c>
      <c r="P189" s="13">
        <f t="shared" si="170"/>
        <v>0</v>
      </c>
      <c r="Q189" s="224" t="str">
        <f t="shared" si="196"/>
        <v/>
      </c>
      <c r="R189" s="18">
        <f t="shared" ref="R189:R203" si="203">SUM(F189,L189)</f>
        <v>2085.3000000000002</v>
      </c>
      <c r="S189" s="13">
        <f t="shared" si="202"/>
        <v>2085.3000000000002</v>
      </c>
      <c r="T189" s="13">
        <f t="shared" ref="T189:T203" si="204">SUM(G189,N189)</f>
        <v>648.29999999999995</v>
      </c>
      <c r="U189" s="13">
        <f t="shared" ref="U189:U203" si="205">SUM(H189,O189)</f>
        <v>565.70000000000005</v>
      </c>
      <c r="V189" s="14">
        <f t="shared" ref="V189:V203" si="206">U189-T189</f>
        <v>-82.599999999999909</v>
      </c>
      <c r="W189" s="108">
        <f t="shared" ref="W189:W203" si="207">IFERROR(100%*(U189/T189),"")</f>
        <v>0.87258985037791159</v>
      </c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62"/>
      <c r="GF189" s="62"/>
      <c r="GG189" s="62"/>
      <c r="GH189" s="62"/>
      <c r="GI189" s="62"/>
      <c r="GJ189" s="62"/>
      <c r="GK189" s="62"/>
      <c r="GL189" s="62"/>
      <c r="GM189" s="62"/>
      <c r="GN189" s="62"/>
    </row>
    <row r="190" spans="1:196" s="63" customFormat="1" ht="44.25" hidden="1" customHeight="1" x14ac:dyDescent="0.4">
      <c r="B190" s="97"/>
      <c r="C190" s="97"/>
      <c r="D190" s="97"/>
      <c r="E190" s="160" t="s">
        <v>344</v>
      </c>
      <c r="F190" s="12">
        <f t="shared" ref="F190:H191" si="208">F34</f>
        <v>0</v>
      </c>
      <c r="G190" s="12">
        <f t="shared" si="208"/>
        <v>0</v>
      </c>
      <c r="H190" s="12">
        <f t="shared" si="208"/>
        <v>0</v>
      </c>
      <c r="I190" s="11"/>
      <c r="J190" s="14">
        <f t="shared" si="140"/>
        <v>0</v>
      </c>
      <c r="K190" s="157" t="str">
        <f t="shared" si="195"/>
        <v/>
      </c>
      <c r="L190" s="143">
        <f t="shared" ref="L190:O191" si="209">L34</f>
        <v>0</v>
      </c>
      <c r="M190" s="143">
        <f t="shared" si="209"/>
        <v>0</v>
      </c>
      <c r="N190" s="143">
        <f t="shared" si="209"/>
        <v>0</v>
      </c>
      <c r="O190" s="11">
        <f t="shared" si="209"/>
        <v>0</v>
      </c>
      <c r="P190" s="13">
        <f t="shared" si="170"/>
        <v>0</v>
      </c>
      <c r="Q190" s="224" t="str">
        <f t="shared" si="196"/>
        <v/>
      </c>
      <c r="R190" s="18">
        <f t="shared" si="203"/>
        <v>0</v>
      </c>
      <c r="S190" s="13">
        <f t="shared" si="202"/>
        <v>0</v>
      </c>
      <c r="T190" s="13">
        <f t="shared" si="204"/>
        <v>0</v>
      </c>
      <c r="U190" s="13">
        <f t="shared" si="205"/>
        <v>0</v>
      </c>
      <c r="V190" s="14">
        <f t="shared" si="206"/>
        <v>0</v>
      </c>
      <c r="W190" s="108" t="str">
        <f t="shared" si="207"/>
        <v/>
      </c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62"/>
      <c r="GF190" s="62"/>
      <c r="GG190" s="62"/>
      <c r="GH190" s="62"/>
      <c r="GI190" s="62"/>
      <c r="GJ190" s="62"/>
      <c r="GK190" s="62"/>
      <c r="GL190" s="62"/>
      <c r="GM190" s="62"/>
      <c r="GN190" s="62"/>
    </row>
    <row r="191" spans="1:196" s="63" customFormat="1" ht="82.5" hidden="1" customHeight="1" x14ac:dyDescent="0.4">
      <c r="B191" s="97"/>
      <c r="C191" s="97"/>
      <c r="D191" s="97"/>
      <c r="E191" s="160" t="s">
        <v>334</v>
      </c>
      <c r="F191" s="11">
        <f t="shared" si="208"/>
        <v>0</v>
      </c>
      <c r="G191" s="11">
        <f t="shared" si="208"/>
        <v>0</v>
      </c>
      <c r="H191" s="11">
        <f t="shared" si="208"/>
        <v>0</v>
      </c>
      <c r="I191" s="11"/>
      <c r="J191" s="14">
        <f t="shared" si="140"/>
        <v>0</v>
      </c>
      <c r="K191" s="157" t="str">
        <f t="shared" si="195"/>
        <v/>
      </c>
      <c r="L191" s="143">
        <f t="shared" si="209"/>
        <v>0</v>
      </c>
      <c r="M191" s="143">
        <f t="shared" si="209"/>
        <v>0</v>
      </c>
      <c r="N191" s="143">
        <f t="shared" si="209"/>
        <v>0</v>
      </c>
      <c r="O191" s="11">
        <f t="shared" si="209"/>
        <v>0</v>
      </c>
      <c r="P191" s="13">
        <f t="shared" si="170"/>
        <v>0</v>
      </c>
      <c r="Q191" s="224" t="str">
        <f t="shared" si="196"/>
        <v/>
      </c>
      <c r="R191" s="18">
        <f>SUM(F191,L191)</f>
        <v>0</v>
      </c>
      <c r="S191" s="13">
        <f t="shared" si="202"/>
        <v>0</v>
      </c>
      <c r="T191" s="13">
        <f>SUM(G191,N191)</f>
        <v>0</v>
      </c>
      <c r="U191" s="13">
        <f>SUM(H191,O191)</f>
        <v>0</v>
      </c>
      <c r="V191" s="14">
        <f>U191-T191</f>
        <v>0</v>
      </c>
      <c r="W191" s="172" t="str">
        <f>IFERROR(100%*(U191/T191),"")</f>
        <v/>
      </c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62"/>
      <c r="GF191" s="62"/>
      <c r="GG191" s="62"/>
      <c r="GH191" s="62"/>
      <c r="GI191" s="62"/>
      <c r="GJ191" s="62"/>
      <c r="GK191" s="62"/>
      <c r="GL191" s="62"/>
      <c r="GM191" s="62"/>
      <c r="GN191" s="62"/>
    </row>
    <row r="192" spans="1:196" s="63" customFormat="1" ht="63.75" hidden="1" customHeight="1" x14ac:dyDescent="0.3">
      <c r="B192" s="97"/>
      <c r="C192" s="97"/>
      <c r="D192" s="97"/>
      <c r="E192" s="158" t="s">
        <v>348</v>
      </c>
      <c r="F192" s="11">
        <f t="shared" ref="F192:G192" si="210">F37</f>
        <v>0</v>
      </c>
      <c r="G192" s="11">
        <f t="shared" si="210"/>
        <v>0</v>
      </c>
      <c r="H192" s="11">
        <f>H37</f>
        <v>0</v>
      </c>
      <c r="I192" s="11">
        <f t="shared" ref="I192:Q192" si="211">I37</f>
        <v>0</v>
      </c>
      <c r="J192" s="11">
        <f t="shared" si="211"/>
        <v>0</v>
      </c>
      <c r="K192" s="228" t="str">
        <f t="shared" si="211"/>
        <v/>
      </c>
      <c r="L192" s="227">
        <f t="shared" si="211"/>
        <v>0</v>
      </c>
      <c r="M192" s="11">
        <f t="shared" si="211"/>
        <v>0</v>
      </c>
      <c r="N192" s="11">
        <f t="shared" si="211"/>
        <v>0</v>
      </c>
      <c r="O192" s="11">
        <f t="shared" si="211"/>
        <v>0</v>
      </c>
      <c r="P192" s="11">
        <f t="shared" si="211"/>
        <v>0</v>
      </c>
      <c r="Q192" s="11" t="str">
        <f t="shared" si="211"/>
        <v/>
      </c>
      <c r="R192" s="18">
        <f>SUM(F192,L192)</f>
        <v>0</v>
      </c>
      <c r="S192" s="13">
        <f t="shared" si="202"/>
        <v>0</v>
      </c>
      <c r="T192" s="13">
        <f>SUM(G192,N192)</f>
        <v>0</v>
      </c>
      <c r="U192" s="13">
        <f>SUM(H192,O192)</f>
        <v>0</v>
      </c>
      <c r="V192" s="14">
        <f>U192-T192</f>
        <v>0</v>
      </c>
      <c r="W192" s="172" t="str">
        <f>IFERROR(100%*(U192/T192),"")</f>
        <v/>
      </c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62"/>
      <c r="GF192" s="62"/>
      <c r="GG192" s="62"/>
      <c r="GH192" s="62"/>
      <c r="GI192" s="62"/>
      <c r="GJ192" s="62"/>
      <c r="GK192" s="62"/>
      <c r="GL192" s="62"/>
      <c r="GM192" s="62"/>
      <c r="GN192" s="62"/>
    </row>
    <row r="193" spans="2:196" s="63" customFormat="1" ht="79.5" hidden="1" customHeight="1" x14ac:dyDescent="0.4">
      <c r="B193" s="97"/>
      <c r="C193" s="97"/>
      <c r="D193" s="97"/>
      <c r="E193" s="160" t="s">
        <v>258</v>
      </c>
      <c r="F193" s="11">
        <f>F33</f>
        <v>0</v>
      </c>
      <c r="G193" s="11">
        <f>G33</f>
        <v>0</v>
      </c>
      <c r="H193" s="11">
        <f>H33</f>
        <v>0</v>
      </c>
      <c r="I193" s="11"/>
      <c r="J193" s="14">
        <f t="shared" si="140"/>
        <v>0</v>
      </c>
      <c r="K193" s="157" t="str">
        <f t="shared" si="195"/>
        <v/>
      </c>
      <c r="L193" s="143">
        <f>L33</f>
        <v>0</v>
      </c>
      <c r="M193" s="143">
        <f>M33</f>
        <v>0</v>
      </c>
      <c r="N193" s="143">
        <f>N33</f>
        <v>0</v>
      </c>
      <c r="O193" s="11">
        <f>O33</f>
        <v>0</v>
      </c>
      <c r="P193" s="13">
        <f t="shared" si="170"/>
        <v>0</v>
      </c>
      <c r="Q193" s="224" t="str">
        <f t="shared" si="196"/>
        <v/>
      </c>
      <c r="R193" s="18">
        <f t="shared" ref="R193:R194" si="212">SUM(F193,L193)</f>
        <v>0</v>
      </c>
      <c r="S193" s="13">
        <f t="shared" si="202"/>
        <v>0</v>
      </c>
      <c r="T193" s="13">
        <f t="shared" ref="T193:T194" si="213">SUM(G193,N193)</f>
        <v>0</v>
      </c>
      <c r="U193" s="13">
        <f t="shared" ref="U193:U194" si="214">SUM(H193,O193)</f>
        <v>0</v>
      </c>
      <c r="V193" s="14">
        <f t="shared" ref="V193:V194" si="215">U193-T193</f>
        <v>0</v>
      </c>
      <c r="W193" s="172" t="str">
        <f t="shared" ref="W193:W194" si="216">IFERROR(100%*(U193/T193),"")</f>
        <v/>
      </c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62"/>
      <c r="GF193" s="62"/>
      <c r="GG193" s="62"/>
      <c r="GH193" s="62"/>
      <c r="GI193" s="62"/>
      <c r="GJ193" s="62"/>
      <c r="GK193" s="62"/>
      <c r="GL193" s="62"/>
      <c r="GM193" s="62"/>
      <c r="GN193" s="62"/>
    </row>
    <row r="194" spans="2:196" s="63" customFormat="1" ht="32.25" hidden="1" customHeight="1" x14ac:dyDescent="0.3">
      <c r="B194" s="97"/>
      <c r="C194" s="97"/>
      <c r="D194" s="97"/>
      <c r="E194" s="160" t="s">
        <v>351</v>
      </c>
      <c r="F194" s="11">
        <f>F80</f>
        <v>0</v>
      </c>
      <c r="G194" s="11">
        <f>G80</f>
        <v>0</v>
      </c>
      <c r="H194" s="11">
        <f>H80</f>
        <v>0</v>
      </c>
      <c r="I194" s="11"/>
      <c r="J194" s="14">
        <f t="shared" si="140"/>
        <v>0</v>
      </c>
      <c r="K194" s="157" t="str">
        <f t="shared" si="195"/>
        <v/>
      </c>
      <c r="L194" s="11">
        <f>L80</f>
        <v>0</v>
      </c>
      <c r="M194" s="11">
        <f>M80</f>
        <v>0</v>
      </c>
      <c r="N194" s="11">
        <f>N80</f>
        <v>0</v>
      </c>
      <c r="O194" s="11">
        <f>O80</f>
        <v>0</v>
      </c>
      <c r="P194" s="13">
        <f t="shared" si="170"/>
        <v>0</v>
      </c>
      <c r="Q194" s="224" t="str">
        <f t="shared" si="196"/>
        <v/>
      </c>
      <c r="R194" s="18">
        <f t="shared" si="212"/>
        <v>0</v>
      </c>
      <c r="S194" s="13">
        <f t="shared" si="202"/>
        <v>0</v>
      </c>
      <c r="T194" s="13">
        <f t="shared" si="213"/>
        <v>0</v>
      </c>
      <c r="U194" s="13">
        <f t="shared" si="214"/>
        <v>0</v>
      </c>
      <c r="V194" s="14">
        <f t="shared" si="215"/>
        <v>0</v>
      </c>
      <c r="W194" s="172" t="str">
        <f t="shared" si="216"/>
        <v/>
      </c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62"/>
      <c r="GF194" s="62"/>
      <c r="GG194" s="62"/>
      <c r="GH194" s="62"/>
      <c r="GI194" s="62"/>
      <c r="GJ194" s="62"/>
      <c r="GK194" s="62"/>
      <c r="GL194" s="62"/>
      <c r="GM194" s="62"/>
      <c r="GN194" s="62"/>
    </row>
    <row r="195" spans="2:196" s="63" customFormat="1" ht="28.5" hidden="1" customHeight="1" x14ac:dyDescent="0.3">
      <c r="B195" s="97"/>
      <c r="C195" s="97"/>
      <c r="D195" s="97"/>
      <c r="E195" s="187" t="s">
        <v>343</v>
      </c>
      <c r="F195" s="11">
        <f>F109</f>
        <v>0</v>
      </c>
      <c r="G195" s="11">
        <f>G110</f>
        <v>0</v>
      </c>
      <c r="H195" s="11">
        <f>H110</f>
        <v>0</v>
      </c>
      <c r="I195" s="11">
        <f>I110</f>
        <v>0</v>
      </c>
      <c r="J195" s="14">
        <f t="shared" si="140"/>
        <v>0</v>
      </c>
      <c r="K195" s="157" t="str">
        <f t="shared" si="195"/>
        <v/>
      </c>
      <c r="L195" s="11">
        <f>L110</f>
        <v>0</v>
      </c>
      <c r="M195" s="11">
        <f>M110</f>
        <v>0</v>
      </c>
      <c r="N195" s="11">
        <f>N110</f>
        <v>0</v>
      </c>
      <c r="O195" s="11">
        <f>O110</f>
        <v>0</v>
      </c>
      <c r="P195" s="14">
        <f t="shared" si="170"/>
        <v>0</v>
      </c>
      <c r="Q195" s="224" t="str">
        <f t="shared" si="196"/>
        <v/>
      </c>
      <c r="R195" s="18">
        <f t="shared" ref="R195:R196" si="217">SUM(F195,L195)</f>
        <v>0</v>
      </c>
      <c r="S195" s="13">
        <f t="shared" si="202"/>
        <v>0</v>
      </c>
      <c r="T195" s="186">
        <f t="shared" ref="T195" si="218">SUM(G195,N195)</f>
        <v>0</v>
      </c>
      <c r="U195" s="186">
        <f t="shared" ref="U195" si="219">SUM(H195,O195)</f>
        <v>0</v>
      </c>
      <c r="V195" s="14">
        <f t="shared" ref="V195:V196" si="220">U195-T195</f>
        <v>0</v>
      </c>
      <c r="W195" s="172" t="str">
        <f t="shared" ref="W195:W196" si="221">IFERROR(100%*(U195/T195),"")</f>
        <v/>
      </c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62"/>
      <c r="GF195" s="62"/>
      <c r="GG195" s="62"/>
      <c r="GH195" s="62"/>
      <c r="GI195" s="62"/>
      <c r="GJ195" s="62"/>
      <c r="GK195" s="62"/>
      <c r="GL195" s="62"/>
      <c r="GM195" s="62"/>
      <c r="GN195" s="62"/>
    </row>
    <row r="196" spans="2:196" s="63" customFormat="1" ht="78.75" hidden="1" customHeight="1" x14ac:dyDescent="0.3">
      <c r="B196" s="97"/>
      <c r="C196" s="97"/>
      <c r="D196" s="97"/>
      <c r="E196" s="160" t="s">
        <v>347</v>
      </c>
      <c r="F196" s="11">
        <f>F62</f>
        <v>0</v>
      </c>
      <c r="G196" s="11">
        <f t="shared" ref="G196:H196" si="222">G62</f>
        <v>0</v>
      </c>
      <c r="H196" s="11">
        <f t="shared" si="222"/>
        <v>0</v>
      </c>
      <c r="I196" s="11"/>
      <c r="J196" s="14">
        <f t="shared" si="140"/>
        <v>0</v>
      </c>
      <c r="K196" s="157" t="str">
        <f t="shared" si="195"/>
        <v/>
      </c>
      <c r="L196" s="11">
        <f>L62</f>
        <v>0</v>
      </c>
      <c r="M196" s="11">
        <f t="shared" ref="M196:O196" si="223">M62</f>
        <v>0</v>
      </c>
      <c r="N196" s="11">
        <f t="shared" si="223"/>
        <v>0</v>
      </c>
      <c r="O196" s="11">
        <f t="shared" si="223"/>
        <v>0</v>
      </c>
      <c r="P196" s="14">
        <f t="shared" si="170"/>
        <v>0</v>
      </c>
      <c r="Q196" s="224" t="str">
        <f t="shared" si="196"/>
        <v/>
      </c>
      <c r="R196" s="18">
        <f t="shared" si="217"/>
        <v>0</v>
      </c>
      <c r="S196" s="13">
        <f t="shared" si="202"/>
        <v>0</v>
      </c>
      <c r="T196" s="13">
        <f>SUM(G196,N196)</f>
        <v>0</v>
      </c>
      <c r="U196" s="13">
        <f>SUM(H196,O196)</f>
        <v>0</v>
      </c>
      <c r="V196" s="109">
        <f t="shared" si="220"/>
        <v>0</v>
      </c>
      <c r="W196" s="172" t="str">
        <f t="shared" si="221"/>
        <v/>
      </c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62"/>
      <c r="GF196" s="62"/>
      <c r="GG196" s="62"/>
      <c r="GH196" s="62"/>
      <c r="GI196" s="62"/>
      <c r="GJ196" s="62"/>
      <c r="GK196" s="62"/>
      <c r="GL196" s="62"/>
      <c r="GM196" s="62"/>
      <c r="GN196" s="62"/>
    </row>
    <row r="197" spans="2:196" s="41" customFormat="1" ht="26.25" hidden="1" customHeight="1" x14ac:dyDescent="0.3">
      <c r="B197" s="100"/>
      <c r="C197" s="100"/>
      <c r="D197" s="100"/>
      <c r="E197" s="188" t="s">
        <v>338</v>
      </c>
      <c r="F197" s="11">
        <f>F28</f>
        <v>0</v>
      </c>
      <c r="G197" s="11">
        <f>G28</f>
        <v>0</v>
      </c>
      <c r="H197" s="11">
        <f>H28</f>
        <v>0</v>
      </c>
      <c r="I197" s="11">
        <f>I28</f>
        <v>0</v>
      </c>
      <c r="J197" s="14">
        <f t="shared" si="140"/>
        <v>0</v>
      </c>
      <c r="K197" s="157" t="str">
        <f t="shared" si="195"/>
        <v/>
      </c>
      <c r="L197" s="11">
        <f>L31</f>
        <v>0</v>
      </c>
      <c r="M197" s="11">
        <f t="shared" ref="M197:O197" si="224">M31</f>
        <v>0</v>
      </c>
      <c r="N197" s="11">
        <f t="shared" si="224"/>
        <v>0</v>
      </c>
      <c r="O197" s="11">
        <f t="shared" si="224"/>
        <v>0</v>
      </c>
      <c r="P197" s="14">
        <f t="shared" si="170"/>
        <v>0</v>
      </c>
      <c r="Q197" s="224" t="str">
        <f t="shared" si="196"/>
        <v/>
      </c>
      <c r="R197" s="18">
        <f t="shared" si="203"/>
        <v>0</v>
      </c>
      <c r="S197" s="13">
        <f t="shared" si="202"/>
        <v>0</v>
      </c>
      <c r="T197" s="166">
        <f t="shared" si="204"/>
        <v>0</v>
      </c>
      <c r="U197" s="166">
        <f t="shared" si="205"/>
        <v>0</v>
      </c>
      <c r="V197" s="14">
        <f t="shared" si="206"/>
        <v>0</v>
      </c>
      <c r="W197" s="172" t="str">
        <f t="shared" si="207"/>
        <v/>
      </c>
      <c r="X197" s="226"/>
      <c r="Y197" s="226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</row>
    <row r="198" spans="2:196" s="101" customFormat="1" ht="32.25" hidden="1" customHeight="1" x14ac:dyDescent="0.4">
      <c r="B198" s="102"/>
      <c r="C198" s="102"/>
      <c r="D198" s="102"/>
      <c r="E198" s="145" t="s">
        <v>310</v>
      </c>
      <c r="F198" s="149">
        <f>SUM(F187:F197)</f>
        <v>186398.59999999998</v>
      </c>
      <c r="G198" s="149">
        <f>SUM(G187:G197)</f>
        <v>57965.5</v>
      </c>
      <c r="H198" s="149">
        <f>SUM(H187:H197)</f>
        <v>57717.7</v>
      </c>
      <c r="I198" s="149"/>
      <c r="J198" s="14">
        <f t="shared" si="140"/>
        <v>-247.80000000000291</v>
      </c>
      <c r="K198" s="157">
        <f t="shared" si="195"/>
        <v>0.9957250433447481</v>
      </c>
      <c r="L198" s="149">
        <f>SUM(L187:L197)</f>
        <v>0</v>
      </c>
      <c r="M198" s="149">
        <f>SUM(M187:M197)</f>
        <v>0</v>
      </c>
      <c r="N198" s="149">
        <f>SUM(N187:N197)</f>
        <v>0</v>
      </c>
      <c r="O198" s="225">
        <f>SUM(O187:O197)</f>
        <v>0</v>
      </c>
      <c r="P198" s="14">
        <f t="shared" si="170"/>
        <v>0</v>
      </c>
      <c r="Q198" s="224" t="str">
        <f t="shared" si="196"/>
        <v/>
      </c>
      <c r="R198" s="110">
        <f t="shared" si="203"/>
        <v>186398.59999999998</v>
      </c>
      <c r="S198" s="13">
        <f t="shared" ref="S198" si="225">SUM(F198,M198)</f>
        <v>186398.59999999998</v>
      </c>
      <c r="T198" s="13">
        <f t="shared" si="204"/>
        <v>57965.5</v>
      </c>
      <c r="U198" s="13">
        <f>SUM(H198,O198)</f>
        <v>57717.7</v>
      </c>
      <c r="V198" s="14">
        <f t="shared" si="206"/>
        <v>-247.80000000000291</v>
      </c>
      <c r="W198" s="107">
        <f t="shared" si="207"/>
        <v>0.9957250433447481</v>
      </c>
      <c r="X198" s="104"/>
      <c r="Y198" s="104"/>
      <c r="Z198" s="104"/>
      <c r="AA198" s="104" t="s">
        <v>217</v>
      </c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5"/>
      <c r="AS198" s="105"/>
      <c r="AT198" s="105"/>
      <c r="AU198" s="105"/>
      <c r="AV198" s="105"/>
      <c r="AW198" s="105"/>
      <c r="AX198" s="105"/>
      <c r="AY198" s="105"/>
      <c r="AZ198" s="105"/>
      <c r="BA198" s="105"/>
      <c r="BB198" s="105"/>
      <c r="BC198" s="105"/>
      <c r="BD198" s="105"/>
      <c r="BE198" s="105"/>
      <c r="BF198" s="105"/>
      <c r="BG198" s="105"/>
      <c r="BH198" s="105"/>
      <c r="BI198" s="105"/>
      <c r="BJ198" s="105"/>
      <c r="BK198" s="105"/>
      <c r="BL198" s="105"/>
      <c r="BM198" s="105"/>
      <c r="BN198" s="105"/>
      <c r="BO198" s="105"/>
      <c r="BP198" s="105"/>
      <c r="BQ198" s="105"/>
      <c r="BR198" s="105"/>
      <c r="BS198" s="105"/>
      <c r="BT198" s="105"/>
      <c r="BU198" s="105"/>
      <c r="BV198" s="105"/>
      <c r="BW198" s="105"/>
      <c r="BX198" s="105"/>
      <c r="BY198" s="105"/>
      <c r="BZ198" s="105"/>
      <c r="CA198" s="105"/>
      <c r="CB198" s="105"/>
      <c r="CC198" s="105"/>
      <c r="CD198" s="105"/>
      <c r="CE198" s="105"/>
      <c r="CF198" s="105"/>
      <c r="CG198" s="105"/>
      <c r="CH198" s="105"/>
      <c r="CI198" s="105"/>
      <c r="CJ198" s="105"/>
      <c r="CK198" s="105"/>
      <c r="CL198" s="105"/>
      <c r="CM198" s="105"/>
      <c r="CN198" s="105"/>
      <c r="CO198" s="105"/>
      <c r="CP198" s="105"/>
      <c r="CQ198" s="105"/>
      <c r="CR198" s="105"/>
      <c r="CS198" s="105"/>
      <c r="CT198" s="105"/>
      <c r="CU198" s="105"/>
      <c r="CV198" s="105"/>
      <c r="CW198" s="105"/>
      <c r="CX198" s="105"/>
      <c r="CY198" s="105"/>
      <c r="CZ198" s="105"/>
      <c r="DA198" s="105"/>
      <c r="DB198" s="105"/>
      <c r="DC198" s="105"/>
      <c r="DD198" s="105"/>
      <c r="DE198" s="105"/>
      <c r="DF198" s="105"/>
      <c r="DG198" s="105"/>
      <c r="DH198" s="105"/>
      <c r="DI198" s="105"/>
      <c r="DJ198" s="105"/>
      <c r="DK198" s="105"/>
      <c r="DL198" s="105"/>
      <c r="DM198" s="105"/>
      <c r="DN198" s="105"/>
      <c r="DO198" s="105"/>
      <c r="DP198" s="105"/>
      <c r="DQ198" s="105"/>
      <c r="DR198" s="105"/>
      <c r="DS198" s="105"/>
      <c r="DT198" s="105"/>
      <c r="DU198" s="105"/>
      <c r="DV198" s="105"/>
      <c r="DW198" s="105"/>
      <c r="DX198" s="105"/>
      <c r="DY198" s="105"/>
      <c r="DZ198" s="105"/>
      <c r="EA198" s="105"/>
      <c r="EB198" s="105"/>
      <c r="EC198" s="105"/>
      <c r="ED198" s="105"/>
      <c r="EE198" s="105"/>
      <c r="EF198" s="105"/>
      <c r="EG198" s="105"/>
      <c r="EH198" s="105"/>
      <c r="EI198" s="105"/>
      <c r="EJ198" s="105"/>
      <c r="EK198" s="105"/>
      <c r="EL198" s="105"/>
      <c r="EM198" s="105"/>
      <c r="EN198" s="105"/>
      <c r="EO198" s="105"/>
      <c r="EP198" s="105"/>
      <c r="EQ198" s="105"/>
      <c r="ER198" s="105"/>
      <c r="ES198" s="105"/>
      <c r="ET198" s="105"/>
      <c r="EU198" s="105"/>
      <c r="EV198" s="105"/>
      <c r="EW198" s="105"/>
      <c r="EX198" s="105"/>
      <c r="EY198" s="105"/>
      <c r="EZ198" s="105"/>
      <c r="FA198" s="105"/>
      <c r="FB198" s="105"/>
      <c r="FC198" s="105"/>
      <c r="FD198" s="105"/>
      <c r="FE198" s="105"/>
      <c r="FF198" s="105"/>
      <c r="FG198" s="105"/>
      <c r="FH198" s="105"/>
      <c r="FI198" s="105"/>
      <c r="FJ198" s="105"/>
      <c r="FK198" s="105"/>
      <c r="FL198" s="105"/>
      <c r="FM198" s="105"/>
      <c r="FN198" s="105"/>
      <c r="FO198" s="105"/>
      <c r="FP198" s="105"/>
      <c r="FQ198" s="105"/>
      <c r="FR198" s="105"/>
      <c r="FS198" s="105"/>
      <c r="FT198" s="105"/>
      <c r="FU198" s="105"/>
      <c r="FV198" s="105"/>
      <c r="FW198" s="105"/>
      <c r="FX198" s="105"/>
      <c r="FY198" s="105"/>
      <c r="FZ198" s="105"/>
      <c r="GA198" s="105"/>
      <c r="GB198" s="105"/>
      <c r="GC198" s="105"/>
      <c r="GD198" s="105"/>
      <c r="GE198" s="103"/>
      <c r="GF198" s="103"/>
      <c r="GG198" s="103"/>
      <c r="GH198" s="103"/>
      <c r="GI198" s="103"/>
      <c r="GJ198" s="103"/>
      <c r="GK198" s="103"/>
      <c r="GL198" s="103"/>
      <c r="GM198" s="103"/>
      <c r="GN198" s="103"/>
    </row>
    <row r="199" spans="2:196" s="101" customFormat="1" ht="32.25" hidden="1" customHeight="1" x14ac:dyDescent="0.4">
      <c r="B199" s="102"/>
      <c r="C199" s="102"/>
      <c r="D199" s="102"/>
      <c r="E199" s="145" t="s">
        <v>312</v>
      </c>
      <c r="F199" s="149">
        <f>SUM(F200:F201)</f>
        <v>186398.59999999998</v>
      </c>
      <c r="G199" s="149">
        <f t="shared" ref="G199:H199" si="226">SUM(G200:G201)</f>
        <v>57965.5</v>
      </c>
      <c r="H199" s="149">
        <f t="shared" si="226"/>
        <v>57717.7</v>
      </c>
      <c r="I199" s="149"/>
      <c r="J199" s="14">
        <f t="shared" si="140"/>
        <v>-247.80000000000291</v>
      </c>
      <c r="K199" s="157">
        <f t="shared" si="195"/>
        <v>0.9957250433447481</v>
      </c>
      <c r="L199" s="149">
        <f t="shared" ref="L199:O199" si="227">SUM(L200:L201)</f>
        <v>0</v>
      </c>
      <c r="M199" s="149">
        <f t="shared" si="227"/>
        <v>0</v>
      </c>
      <c r="N199" s="149">
        <f t="shared" si="227"/>
        <v>0</v>
      </c>
      <c r="O199" s="149">
        <f t="shared" si="227"/>
        <v>0</v>
      </c>
      <c r="P199" s="14">
        <f t="shared" si="170"/>
        <v>0</v>
      </c>
      <c r="Q199" s="224" t="str">
        <f t="shared" si="196"/>
        <v/>
      </c>
      <c r="R199" s="110">
        <f t="shared" ref="R199:R202" si="228">SUM(F199,L199)</f>
        <v>186398.59999999998</v>
      </c>
      <c r="S199" s="13">
        <f t="shared" ref="S199" si="229">SUM(F199,M199)</f>
        <v>186398.59999999998</v>
      </c>
      <c r="T199" s="13">
        <f t="shared" ref="T199" si="230">SUM(G199,N199)</f>
        <v>57965.5</v>
      </c>
      <c r="U199" s="13">
        <f>SUM(H199,O199)</f>
        <v>57717.7</v>
      </c>
      <c r="V199" s="14">
        <f t="shared" ref="V199" si="231">U199-T199</f>
        <v>-247.80000000000291</v>
      </c>
      <c r="W199" s="107">
        <f t="shared" ref="W199" si="232">IFERROR(100%*(U199/T199),"")</f>
        <v>0.9957250433447481</v>
      </c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5"/>
      <c r="AS199" s="105"/>
      <c r="AT199" s="105"/>
      <c r="AU199" s="105"/>
      <c r="AV199" s="105"/>
      <c r="AW199" s="105"/>
      <c r="AX199" s="105"/>
      <c r="AY199" s="105"/>
      <c r="AZ199" s="105"/>
      <c r="BA199" s="105"/>
      <c r="BB199" s="105"/>
      <c r="BC199" s="105"/>
      <c r="BD199" s="105"/>
      <c r="BE199" s="105"/>
      <c r="BF199" s="105"/>
      <c r="BG199" s="105"/>
      <c r="BH199" s="105"/>
      <c r="BI199" s="105"/>
      <c r="BJ199" s="105"/>
      <c r="BK199" s="105"/>
      <c r="BL199" s="105"/>
      <c r="BM199" s="105"/>
      <c r="BN199" s="105"/>
      <c r="BO199" s="105"/>
      <c r="BP199" s="105"/>
      <c r="BQ199" s="105"/>
      <c r="BR199" s="105"/>
      <c r="BS199" s="105"/>
      <c r="BT199" s="105"/>
      <c r="BU199" s="105"/>
      <c r="BV199" s="105"/>
      <c r="BW199" s="105"/>
      <c r="BX199" s="105"/>
      <c r="BY199" s="105"/>
      <c r="BZ199" s="105"/>
      <c r="CA199" s="105"/>
      <c r="CB199" s="105"/>
      <c r="CC199" s="105"/>
      <c r="CD199" s="105"/>
      <c r="CE199" s="105"/>
      <c r="CF199" s="105"/>
      <c r="CG199" s="105"/>
      <c r="CH199" s="105"/>
      <c r="CI199" s="105"/>
      <c r="CJ199" s="105"/>
      <c r="CK199" s="105"/>
      <c r="CL199" s="105"/>
      <c r="CM199" s="105"/>
      <c r="CN199" s="105"/>
      <c r="CO199" s="105"/>
      <c r="CP199" s="105"/>
      <c r="CQ199" s="105"/>
      <c r="CR199" s="105"/>
      <c r="CS199" s="105"/>
      <c r="CT199" s="105"/>
      <c r="CU199" s="105"/>
      <c r="CV199" s="105"/>
      <c r="CW199" s="105"/>
      <c r="CX199" s="105"/>
      <c r="CY199" s="105"/>
      <c r="CZ199" s="105"/>
      <c r="DA199" s="105"/>
      <c r="DB199" s="105"/>
      <c r="DC199" s="105"/>
      <c r="DD199" s="105"/>
      <c r="DE199" s="105"/>
      <c r="DF199" s="105"/>
      <c r="DG199" s="105"/>
      <c r="DH199" s="105"/>
      <c r="DI199" s="105"/>
      <c r="DJ199" s="105"/>
      <c r="DK199" s="105"/>
      <c r="DL199" s="105"/>
      <c r="DM199" s="105"/>
      <c r="DN199" s="105"/>
      <c r="DO199" s="105"/>
      <c r="DP199" s="105"/>
      <c r="DQ199" s="105"/>
      <c r="DR199" s="105"/>
      <c r="DS199" s="105"/>
      <c r="DT199" s="105"/>
      <c r="DU199" s="105"/>
      <c r="DV199" s="105"/>
      <c r="DW199" s="105"/>
      <c r="DX199" s="105"/>
      <c r="DY199" s="105"/>
      <c r="DZ199" s="105"/>
      <c r="EA199" s="105"/>
      <c r="EB199" s="105"/>
      <c r="EC199" s="105"/>
      <c r="ED199" s="105"/>
      <c r="EE199" s="105"/>
      <c r="EF199" s="105"/>
      <c r="EG199" s="105"/>
      <c r="EH199" s="105"/>
      <c r="EI199" s="105"/>
      <c r="EJ199" s="105"/>
      <c r="EK199" s="105"/>
      <c r="EL199" s="105"/>
      <c r="EM199" s="105"/>
      <c r="EN199" s="105"/>
      <c r="EO199" s="105"/>
      <c r="EP199" s="105"/>
      <c r="EQ199" s="105"/>
      <c r="ER199" s="105"/>
      <c r="ES199" s="105"/>
      <c r="ET199" s="105"/>
      <c r="EU199" s="105"/>
      <c r="EV199" s="105"/>
      <c r="EW199" s="105"/>
      <c r="EX199" s="105"/>
      <c r="EY199" s="105"/>
      <c r="EZ199" s="105"/>
      <c r="FA199" s="105"/>
      <c r="FB199" s="105"/>
      <c r="FC199" s="105"/>
      <c r="FD199" s="105"/>
      <c r="FE199" s="105"/>
      <c r="FF199" s="105"/>
      <c r="FG199" s="105"/>
      <c r="FH199" s="105"/>
      <c r="FI199" s="105"/>
      <c r="FJ199" s="105"/>
      <c r="FK199" s="105"/>
      <c r="FL199" s="105"/>
      <c r="FM199" s="105"/>
      <c r="FN199" s="105"/>
      <c r="FO199" s="105"/>
      <c r="FP199" s="105"/>
      <c r="FQ199" s="105"/>
      <c r="FR199" s="105"/>
      <c r="FS199" s="105"/>
      <c r="FT199" s="105"/>
      <c r="FU199" s="105"/>
      <c r="FV199" s="105"/>
      <c r="FW199" s="105"/>
      <c r="FX199" s="105"/>
      <c r="FY199" s="105"/>
      <c r="FZ199" s="105"/>
      <c r="GA199" s="105"/>
      <c r="GB199" s="105"/>
      <c r="GC199" s="105"/>
      <c r="GD199" s="105"/>
      <c r="GE199" s="103"/>
      <c r="GF199" s="103"/>
      <c r="GG199" s="103"/>
      <c r="GH199" s="103"/>
      <c r="GI199" s="103"/>
      <c r="GJ199" s="103"/>
      <c r="GK199" s="103"/>
      <c r="GL199" s="103"/>
      <c r="GM199" s="103"/>
      <c r="GN199" s="103"/>
    </row>
    <row r="200" spans="2:196" s="48" customFormat="1" ht="73.5" hidden="1" customHeight="1" x14ac:dyDescent="0.3">
      <c r="B200" s="106"/>
      <c r="C200" s="106"/>
      <c r="D200" s="106"/>
      <c r="E200" s="164" t="s">
        <v>311</v>
      </c>
      <c r="F200" s="150">
        <f>SUM(F187:F196)</f>
        <v>186398.59999999998</v>
      </c>
      <c r="G200" s="150">
        <f>SUM(G187:G196)</f>
        <v>57965.5</v>
      </c>
      <c r="H200" s="150">
        <f t="shared" ref="H200:I200" si="233">SUM(H187:H196)</f>
        <v>57717.7</v>
      </c>
      <c r="I200" s="150">
        <f t="shared" si="233"/>
        <v>0</v>
      </c>
      <c r="J200" s="14">
        <f t="shared" si="140"/>
        <v>-247.80000000000291</v>
      </c>
      <c r="K200" s="157">
        <f t="shared" si="195"/>
        <v>0.9957250433447481</v>
      </c>
      <c r="L200" s="150">
        <f t="shared" ref="L200:O200" si="234">SUM(L187:L196)</f>
        <v>0</v>
      </c>
      <c r="M200" s="150">
        <f t="shared" si="234"/>
        <v>0</v>
      </c>
      <c r="N200" s="150">
        <f t="shared" si="234"/>
        <v>0</v>
      </c>
      <c r="O200" s="150">
        <f t="shared" si="234"/>
        <v>0</v>
      </c>
      <c r="P200" s="14">
        <f t="shared" si="170"/>
        <v>0</v>
      </c>
      <c r="Q200" s="224" t="str">
        <f t="shared" si="196"/>
        <v/>
      </c>
      <c r="R200" s="110">
        <f t="shared" si="228"/>
        <v>186398.59999999998</v>
      </c>
      <c r="S200" s="13">
        <f>SUM(F200,M200)</f>
        <v>186398.59999999998</v>
      </c>
      <c r="T200" s="13">
        <f t="shared" si="204"/>
        <v>57965.5</v>
      </c>
      <c r="U200" s="13">
        <f t="shared" si="205"/>
        <v>57717.7</v>
      </c>
      <c r="V200" s="14">
        <f t="shared" si="206"/>
        <v>-247.80000000000291</v>
      </c>
      <c r="W200" s="172">
        <f t="shared" si="207"/>
        <v>0.9957250433447481</v>
      </c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/>
      <c r="FA200" s="46"/>
      <c r="FB200" s="46"/>
      <c r="FC200" s="46"/>
      <c r="FD200" s="46"/>
      <c r="FE200" s="46"/>
      <c r="FF200" s="46"/>
      <c r="FG200" s="46"/>
      <c r="FH200" s="46"/>
      <c r="FI200" s="46"/>
      <c r="FJ200" s="46"/>
      <c r="FK200" s="46"/>
      <c r="FL200" s="46"/>
      <c r="FM200" s="46"/>
      <c r="FN200" s="46"/>
      <c r="FO200" s="46"/>
      <c r="FP200" s="46"/>
      <c r="FQ200" s="46"/>
      <c r="FR200" s="46"/>
      <c r="FS200" s="46"/>
      <c r="FT200" s="46"/>
      <c r="FU200" s="46"/>
      <c r="FV200" s="46"/>
      <c r="FW200" s="46"/>
      <c r="FX200" s="46"/>
      <c r="FY200" s="46"/>
      <c r="FZ200" s="46"/>
      <c r="GA200" s="46"/>
      <c r="GB200" s="46"/>
      <c r="GC200" s="46"/>
      <c r="GD200" s="46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</row>
    <row r="201" spans="2:196" s="48" customFormat="1" ht="25.5" hidden="1" customHeight="1" x14ac:dyDescent="0.3">
      <c r="B201" s="106"/>
      <c r="C201" s="106"/>
      <c r="D201" s="106"/>
      <c r="E201" s="164" t="s">
        <v>338</v>
      </c>
      <c r="F201" s="151">
        <f>SUM(F28)</f>
        <v>0</v>
      </c>
      <c r="G201" s="151">
        <f>SUM(G28)</f>
        <v>0</v>
      </c>
      <c r="H201" s="151">
        <f>SUM(H28)</f>
        <v>0</v>
      </c>
      <c r="I201" s="151">
        <f>SUM(I28)</f>
        <v>0</v>
      </c>
      <c r="J201" s="14">
        <f t="shared" si="140"/>
        <v>0</v>
      </c>
      <c r="K201" s="157" t="str">
        <f t="shared" si="195"/>
        <v/>
      </c>
      <c r="L201" s="151">
        <f>SUM(L31)</f>
        <v>0</v>
      </c>
      <c r="M201" s="151">
        <f t="shared" ref="M201:O201" si="235">SUM(M31)</f>
        <v>0</v>
      </c>
      <c r="N201" s="151">
        <f t="shared" si="235"/>
        <v>0</v>
      </c>
      <c r="O201" s="151">
        <f t="shared" si="235"/>
        <v>0</v>
      </c>
      <c r="P201" s="14">
        <f t="shared" si="170"/>
        <v>0</v>
      </c>
      <c r="Q201" s="224" t="str">
        <f t="shared" si="196"/>
        <v/>
      </c>
      <c r="R201" s="110">
        <f t="shared" si="228"/>
        <v>0</v>
      </c>
      <c r="S201" s="13">
        <f t="shared" ref="S201:S203" si="236">SUM(G201,M201)</f>
        <v>0</v>
      </c>
      <c r="T201" s="13">
        <f t="shared" si="204"/>
        <v>0</v>
      </c>
      <c r="U201" s="13">
        <f t="shared" si="205"/>
        <v>0</v>
      </c>
      <c r="V201" s="14">
        <f t="shared" si="206"/>
        <v>0</v>
      </c>
      <c r="W201" s="172" t="str">
        <f t="shared" si="207"/>
        <v/>
      </c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  <c r="DN201" s="46"/>
      <c r="DO201" s="46"/>
      <c r="DP201" s="46"/>
      <c r="DQ201" s="46"/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/>
      <c r="FA201" s="46"/>
      <c r="FB201" s="46"/>
      <c r="FC201" s="46"/>
      <c r="FD201" s="46"/>
      <c r="FE201" s="46"/>
      <c r="FF201" s="46"/>
      <c r="FG201" s="46"/>
      <c r="FH201" s="46"/>
      <c r="FI201" s="46"/>
      <c r="FJ201" s="46"/>
      <c r="FK201" s="46"/>
      <c r="FL201" s="46"/>
      <c r="FM201" s="46"/>
      <c r="FN201" s="46"/>
      <c r="FO201" s="46"/>
      <c r="FP201" s="46"/>
      <c r="FQ201" s="46"/>
      <c r="FR201" s="46"/>
      <c r="FS201" s="46"/>
      <c r="FT201" s="46"/>
      <c r="FU201" s="46"/>
      <c r="FV201" s="46"/>
      <c r="FW201" s="46"/>
      <c r="FX201" s="46"/>
      <c r="FY201" s="46"/>
      <c r="FZ201" s="46"/>
      <c r="GA201" s="46"/>
      <c r="GB201" s="46"/>
      <c r="GC201" s="46"/>
      <c r="GD201" s="46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</row>
    <row r="202" spans="2:196" s="48" customFormat="1" ht="35.25" hidden="1" customHeight="1" x14ac:dyDescent="0.3">
      <c r="E202" s="164" t="s">
        <v>309</v>
      </c>
      <c r="F202" s="151">
        <f>F198</f>
        <v>186398.59999999998</v>
      </c>
      <c r="G202" s="151">
        <f t="shared" ref="G202:H202" si="237">G198</f>
        <v>57965.5</v>
      </c>
      <c r="H202" s="151">
        <f t="shared" si="237"/>
        <v>57717.7</v>
      </c>
      <c r="I202" s="152"/>
      <c r="J202" s="14">
        <f t="shared" si="140"/>
        <v>-247.80000000000291</v>
      </c>
      <c r="K202" s="157">
        <f t="shared" si="195"/>
        <v>0.9957250433447481</v>
      </c>
      <c r="L202" s="151">
        <f t="shared" ref="L202:O202" si="238">L198</f>
        <v>0</v>
      </c>
      <c r="M202" s="151">
        <f t="shared" si="238"/>
        <v>0</v>
      </c>
      <c r="N202" s="151">
        <f t="shared" si="238"/>
        <v>0</v>
      </c>
      <c r="O202" s="151">
        <f t="shared" si="238"/>
        <v>0</v>
      </c>
      <c r="P202" s="14">
        <f t="shared" si="170"/>
        <v>0</v>
      </c>
      <c r="Q202" s="224" t="str">
        <f t="shared" si="196"/>
        <v/>
      </c>
      <c r="R202" s="110">
        <f t="shared" si="228"/>
        <v>186398.59999999998</v>
      </c>
      <c r="S202" s="13">
        <f>SUM(F202,M202)</f>
        <v>186398.59999999998</v>
      </c>
      <c r="T202" s="13">
        <f t="shared" si="204"/>
        <v>57965.5</v>
      </c>
      <c r="U202" s="13">
        <f t="shared" si="205"/>
        <v>57717.7</v>
      </c>
      <c r="V202" s="14">
        <f t="shared" si="206"/>
        <v>-247.80000000000291</v>
      </c>
      <c r="W202" s="172">
        <f t="shared" si="207"/>
        <v>0.9957250433447481</v>
      </c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</row>
    <row r="203" spans="2:196" s="48" customFormat="1" ht="33.75" hidden="1" customHeight="1" x14ac:dyDescent="0.35">
      <c r="E203" s="164" t="s">
        <v>308</v>
      </c>
      <c r="F203" s="153"/>
      <c r="G203" s="153"/>
      <c r="H203" s="153"/>
      <c r="I203" s="154"/>
      <c r="J203" s="154"/>
      <c r="K203" s="155"/>
      <c r="L203" s="146">
        <f>L188</f>
        <v>0</v>
      </c>
      <c r="M203" s="146">
        <f>M188</f>
        <v>0</v>
      </c>
      <c r="N203" s="146">
        <f>N188</f>
        <v>0</v>
      </c>
      <c r="O203" s="112">
        <f>O187</f>
        <v>0</v>
      </c>
      <c r="P203" s="14">
        <f t="shared" si="170"/>
        <v>0</v>
      </c>
      <c r="Q203" s="224" t="str">
        <f t="shared" si="196"/>
        <v/>
      </c>
      <c r="R203" s="18">
        <f t="shared" si="203"/>
        <v>0</v>
      </c>
      <c r="S203" s="13">
        <f t="shared" si="236"/>
        <v>0</v>
      </c>
      <c r="T203" s="13">
        <f t="shared" si="204"/>
        <v>0</v>
      </c>
      <c r="U203" s="13">
        <f t="shared" si="205"/>
        <v>0</v>
      </c>
      <c r="V203" s="13">
        <f t="shared" si="206"/>
        <v>0</v>
      </c>
      <c r="W203" s="108" t="str">
        <f t="shared" si="207"/>
        <v/>
      </c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</row>
    <row r="204" spans="2:196" ht="25.5" x14ac:dyDescent="0.35">
      <c r="B204" s="3"/>
      <c r="C204" s="3"/>
      <c r="D204" s="3"/>
      <c r="E204" s="139"/>
      <c r="F204" s="156"/>
      <c r="G204" s="156"/>
      <c r="H204" s="156"/>
      <c r="I204" s="156"/>
      <c r="J204" s="156"/>
      <c r="K204" s="156"/>
      <c r="L204" s="147"/>
      <c r="M204" s="147"/>
      <c r="N204" s="147"/>
      <c r="O204" s="113"/>
      <c r="P204" s="113"/>
      <c r="Q204" s="113"/>
      <c r="R204" s="113"/>
      <c r="S204" s="113"/>
      <c r="T204" s="113"/>
      <c r="U204" s="113"/>
      <c r="V204" s="17"/>
      <c r="W204" s="1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</row>
    <row r="205" spans="2:196" ht="25.5" x14ac:dyDescent="0.35">
      <c r="B205" s="3"/>
      <c r="C205" s="3"/>
      <c r="D205" s="3"/>
      <c r="E205" s="139"/>
      <c r="F205" s="88"/>
      <c r="G205" s="88"/>
      <c r="H205" s="89"/>
      <c r="I205" s="89"/>
      <c r="J205" s="89"/>
      <c r="K205" s="148"/>
      <c r="L205" s="89"/>
      <c r="M205" s="89"/>
      <c r="N205" s="89"/>
      <c r="O205" s="10"/>
      <c r="P205" s="90"/>
      <c r="Q205" s="10"/>
      <c r="R205" s="10"/>
      <c r="S205" s="10"/>
      <c r="T205" s="10"/>
      <c r="U205" s="10"/>
      <c r="V205" s="10"/>
      <c r="W205" s="10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ht="25.5" x14ac:dyDescent="0.35">
      <c r="B206" s="3"/>
      <c r="C206" s="3"/>
      <c r="D206" s="3"/>
      <c r="E206" s="139"/>
      <c r="F206" s="88"/>
      <c r="G206" s="88"/>
      <c r="H206" s="89"/>
      <c r="I206" s="89"/>
      <c r="J206" s="89"/>
      <c r="K206" s="148"/>
      <c r="L206" s="89"/>
      <c r="M206" s="89"/>
      <c r="N206" s="89"/>
      <c r="O206" s="10"/>
      <c r="P206" s="90"/>
      <c r="Q206" s="10"/>
      <c r="R206" s="10"/>
      <c r="S206" s="10"/>
      <c r="T206" s="10"/>
      <c r="U206" s="10"/>
      <c r="V206" s="10"/>
      <c r="W206" s="10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ht="25.5" x14ac:dyDescent="0.35">
      <c r="B207" s="3"/>
      <c r="C207" s="3"/>
      <c r="D207" s="3"/>
      <c r="E207" s="139"/>
      <c r="F207" s="88"/>
      <c r="G207" s="88"/>
      <c r="H207" s="89"/>
      <c r="I207" s="89"/>
      <c r="J207" s="89"/>
      <c r="K207" s="148"/>
      <c r="L207" s="89"/>
      <c r="M207" s="89"/>
      <c r="N207" s="89"/>
      <c r="O207" s="10"/>
      <c r="P207" s="90"/>
      <c r="Q207" s="10"/>
      <c r="R207" s="10"/>
      <c r="S207" s="10"/>
      <c r="T207" s="10"/>
      <c r="U207" s="10"/>
      <c r="V207" s="10"/>
      <c r="W207" s="10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ht="25.5" x14ac:dyDescent="0.35">
      <c r="B208" s="3"/>
      <c r="C208" s="3"/>
      <c r="D208" s="3"/>
      <c r="E208" s="139"/>
      <c r="F208" s="88"/>
      <c r="G208" s="88"/>
      <c r="H208" s="89"/>
      <c r="I208" s="89"/>
      <c r="J208" s="89"/>
      <c r="K208" s="148"/>
      <c r="L208" s="89"/>
      <c r="M208" s="89"/>
      <c r="N208" s="89"/>
      <c r="O208" s="10"/>
      <c r="P208" s="90"/>
      <c r="Q208" s="10"/>
      <c r="R208" s="10"/>
      <c r="S208" s="10"/>
      <c r="T208" s="10"/>
      <c r="U208" s="10"/>
      <c r="V208" s="10"/>
      <c r="W208" s="10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ht="25.5" x14ac:dyDescent="0.35">
      <c r="B209" s="3"/>
      <c r="C209" s="3"/>
      <c r="D209" s="3"/>
      <c r="E209" s="139"/>
      <c r="F209" s="88"/>
      <c r="G209" s="88"/>
      <c r="H209" s="89"/>
      <c r="I209" s="89"/>
      <c r="J209" s="89"/>
      <c r="K209" s="148"/>
      <c r="L209" s="89"/>
      <c r="M209" s="89"/>
      <c r="N209" s="89"/>
      <c r="O209" s="10"/>
      <c r="P209" s="90"/>
      <c r="Q209" s="10"/>
      <c r="R209" s="10"/>
      <c r="S209" s="10"/>
      <c r="T209" s="10"/>
      <c r="U209" s="10"/>
      <c r="V209" s="10"/>
      <c r="W209" s="10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ht="25.5" x14ac:dyDescent="0.35">
      <c r="B210" s="3"/>
      <c r="C210" s="3"/>
      <c r="D210" s="3"/>
      <c r="E210" s="139"/>
      <c r="F210" s="88"/>
      <c r="G210" s="88"/>
      <c r="H210" s="89"/>
      <c r="I210" s="89"/>
      <c r="J210" s="89"/>
      <c r="K210" s="148"/>
      <c r="L210" s="89"/>
      <c r="M210" s="89"/>
      <c r="N210" s="89"/>
      <c r="O210" s="10"/>
      <c r="P210" s="90"/>
      <c r="Q210" s="10"/>
      <c r="R210" s="10"/>
      <c r="S210" s="10"/>
      <c r="T210" s="10"/>
      <c r="U210" s="10"/>
      <c r="V210" s="10"/>
      <c r="W210" s="10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ht="25.5" x14ac:dyDescent="0.35">
      <c r="B211" s="3"/>
      <c r="C211" s="3"/>
      <c r="D211" s="3"/>
      <c r="E211" s="139"/>
      <c r="F211" s="88"/>
      <c r="G211" s="88"/>
      <c r="H211" s="89"/>
      <c r="I211" s="89"/>
      <c r="J211" s="89"/>
      <c r="K211" s="148"/>
      <c r="L211" s="89"/>
      <c r="M211" s="89"/>
      <c r="N211" s="89"/>
      <c r="O211" s="10"/>
      <c r="P211" s="90"/>
      <c r="Q211" s="10"/>
      <c r="R211" s="10"/>
      <c r="S211" s="10"/>
      <c r="T211" s="10"/>
      <c r="U211" s="10"/>
      <c r="V211" s="10"/>
      <c r="W211" s="10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x14ac:dyDescent="0.2">
      <c r="B212" s="3"/>
      <c r="C212" s="3"/>
      <c r="D212" s="3"/>
      <c r="F212" s="91"/>
      <c r="G212" s="91"/>
      <c r="H212" s="10"/>
      <c r="I212" s="10"/>
      <c r="J212" s="10"/>
      <c r="K212" s="93"/>
      <c r="L212" s="10"/>
      <c r="M212" s="10"/>
      <c r="N212" s="10"/>
      <c r="O212" s="10"/>
      <c r="P212" s="90"/>
      <c r="Q212" s="10"/>
      <c r="R212" s="10"/>
      <c r="S212" s="10"/>
      <c r="T212" s="10"/>
      <c r="U212" s="10"/>
      <c r="V212" s="10"/>
      <c r="W212" s="10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F213" s="91"/>
      <c r="G213" s="91"/>
      <c r="H213" s="10"/>
      <c r="I213" s="10"/>
      <c r="J213" s="10"/>
      <c r="K213" s="93"/>
      <c r="L213" s="10"/>
      <c r="M213" s="10"/>
      <c r="N213" s="10"/>
      <c r="O213" s="10"/>
      <c r="P213" s="90"/>
      <c r="Q213" s="10"/>
      <c r="R213" s="10"/>
      <c r="S213" s="10"/>
      <c r="T213" s="10"/>
      <c r="U213" s="10"/>
      <c r="V213" s="10"/>
      <c r="W213" s="10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F214" s="91"/>
      <c r="G214" s="91"/>
      <c r="H214" s="10"/>
      <c r="I214" s="10"/>
      <c r="J214" s="10"/>
      <c r="K214" s="93"/>
      <c r="L214" s="10"/>
      <c r="M214" s="10"/>
      <c r="N214" s="10"/>
      <c r="O214" s="10"/>
      <c r="P214" s="90"/>
      <c r="Q214" s="10"/>
      <c r="R214" s="10"/>
      <c r="S214" s="10"/>
      <c r="T214" s="10"/>
      <c r="U214" s="10"/>
      <c r="V214" s="10"/>
      <c r="W214" s="10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F215" s="91"/>
      <c r="G215" s="91"/>
      <c r="H215" s="10"/>
      <c r="I215" s="10"/>
      <c r="J215" s="10"/>
      <c r="K215" s="93"/>
      <c r="L215" s="10"/>
      <c r="M215" s="10"/>
      <c r="N215" s="10"/>
      <c r="O215" s="10"/>
      <c r="P215" s="90"/>
      <c r="Q215" s="10"/>
      <c r="R215" s="10"/>
      <c r="S215" s="10"/>
      <c r="T215" s="10"/>
      <c r="U215" s="10"/>
      <c r="V215" s="10"/>
      <c r="W215" s="10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F216" s="91"/>
      <c r="G216" s="91"/>
      <c r="H216" s="10"/>
      <c r="I216" s="10"/>
      <c r="J216" s="10"/>
      <c r="K216" s="93"/>
      <c r="L216" s="10"/>
      <c r="M216" s="10"/>
      <c r="N216" s="10"/>
      <c r="O216" s="10"/>
      <c r="P216" s="90"/>
      <c r="Q216" s="10"/>
      <c r="R216" s="10"/>
      <c r="S216" s="10"/>
      <c r="T216" s="10"/>
      <c r="U216" s="10"/>
      <c r="V216" s="10"/>
      <c r="W216" s="10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E217" s="3"/>
      <c r="F217" s="91"/>
      <c r="G217" s="91"/>
      <c r="H217" s="10"/>
      <c r="I217" s="10"/>
      <c r="J217" s="10"/>
      <c r="K217" s="93"/>
      <c r="L217" s="10"/>
      <c r="M217" s="10"/>
      <c r="N217" s="10"/>
      <c r="O217" s="10"/>
      <c r="P217" s="90"/>
      <c r="Q217" s="10"/>
      <c r="R217" s="10"/>
      <c r="S217" s="10"/>
      <c r="T217" s="10"/>
      <c r="U217" s="10"/>
      <c r="V217" s="10"/>
      <c r="W217" s="10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91"/>
      <c r="G218" s="91"/>
      <c r="H218" s="10"/>
      <c r="I218" s="10"/>
      <c r="J218" s="10"/>
      <c r="K218" s="93"/>
      <c r="L218" s="10"/>
      <c r="M218" s="10"/>
      <c r="N218" s="10"/>
      <c r="O218" s="10"/>
      <c r="P218" s="90"/>
      <c r="Q218" s="10"/>
      <c r="R218" s="10"/>
      <c r="S218" s="10"/>
      <c r="T218" s="10"/>
      <c r="U218" s="10"/>
      <c r="V218" s="10"/>
      <c r="W218" s="10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91"/>
      <c r="G219" s="91"/>
      <c r="H219" s="10"/>
      <c r="I219" s="10"/>
      <c r="J219" s="10"/>
      <c r="K219" s="93"/>
      <c r="L219" s="10"/>
      <c r="M219" s="10"/>
      <c r="N219" s="10"/>
      <c r="O219" s="10"/>
      <c r="P219" s="90"/>
      <c r="Q219" s="10"/>
      <c r="R219" s="10"/>
      <c r="S219" s="10"/>
      <c r="T219" s="10"/>
      <c r="U219" s="10"/>
      <c r="V219" s="10"/>
      <c r="W219" s="10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91"/>
      <c r="G220" s="91"/>
      <c r="H220" s="10"/>
      <c r="I220" s="10"/>
      <c r="J220" s="10"/>
      <c r="K220" s="93"/>
      <c r="L220" s="10"/>
      <c r="M220" s="10"/>
      <c r="N220" s="10"/>
      <c r="O220" s="10"/>
      <c r="P220" s="90"/>
      <c r="Q220" s="10"/>
      <c r="R220" s="10"/>
      <c r="S220" s="10"/>
      <c r="T220" s="10"/>
      <c r="U220" s="10"/>
      <c r="V220" s="10"/>
      <c r="W220" s="10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91"/>
      <c r="G221" s="91"/>
      <c r="H221" s="10"/>
      <c r="I221" s="10"/>
      <c r="J221" s="10"/>
      <c r="K221" s="93"/>
      <c r="L221" s="10"/>
      <c r="M221" s="10"/>
      <c r="N221" s="10"/>
      <c r="O221" s="10"/>
      <c r="P221" s="90"/>
      <c r="Q221" s="10"/>
      <c r="R221" s="10"/>
      <c r="S221" s="10"/>
      <c r="T221" s="10"/>
      <c r="U221" s="10"/>
      <c r="V221" s="10"/>
      <c r="W221" s="10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91"/>
      <c r="G222" s="91"/>
      <c r="H222" s="10"/>
      <c r="I222" s="10"/>
      <c r="J222" s="10"/>
      <c r="K222" s="93"/>
      <c r="L222" s="10"/>
      <c r="M222" s="10"/>
      <c r="N222" s="10"/>
      <c r="O222" s="10"/>
      <c r="P222" s="90"/>
      <c r="Q222" s="10"/>
      <c r="R222" s="10"/>
      <c r="S222" s="10"/>
      <c r="T222" s="10"/>
      <c r="U222" s="10"/>
      <c r="V222" s="10"/>
      <c r="W222" s="10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91"/>
      <c r="G223" s="91"/>
      <c r="H223" s="10"/>
      <c r="I223" s="10"/>
      <c r="J223" s="10"/>
      <c r="K223" s="93"/>
      <c r="L223" s="10"/>
      <c r="M223" s="10"/>
      <c r="N223" s="10"/>
      <c r="O223" s="10"/>
      <c r="P223" s="90"/>
      <c r="Q223" s="10"/>
      <c r="R223" s="10"/>
      <c r="S223" s="10"/>
      <c r="T223" s="10"/>
      <c r="U223" s="10"/>
      <c r="V223" s="10"/>
      <c r="W223" s="10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91"/>
      <c r="G224" s="91"/>
      <c r="H224" s="10"/>
      <c r="I224" s="10"/>
      <c r="J224" s="10"/>
      <c r="K224" s="93"/>
      <c r="L224" s="10"/>
      <c r="M224" s="10"/>
      <c r="N224" s="10"/>
      <c r="O224" s="10"/>
      <c r="P224" s="90"/>
      <c r="Q224" s="10"/>
      <c r="R224" s="10"/>
      <c r="S224" s="10"/>
      <c r="T224" s="10"/>
      <c r="U224" s="10"/>
      <c r="V224" s="10"/>
      <c r="W224" s="10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91"/>
      <c r="G225" s="91"/>
      <c r="H225" s="10"/>
      <c r="I225" s="10"/>
      <c r="J225" s="10"/>
      <c r="K225" s="93"/>
      <c r="L225" s="10"/>
      <c r="M225" s="10"/>
      <c r="N225" s="10"/>
      <c r="O225" s="10"/>
      <c r="P225" s="90"/>
      <c r="Q225" s="10"/>
      <c r="R225" s="10"/>
      <c r="S225" s="10"/>
      <c r="T225" s="10"/>
      <c r="U225" s="10"/>
      <c r="V225" s="10"/>
      <c r="W225" s="10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91"/>
      <c r="G226" s="91"/>
      <c r="H226" s="10"/>
      <c r="I226" s="10"/>
      <c r="J226" s="10"/>
      <c r="K226" s="93"/>
      <c r="L226" s="10"/>
      <c r="M226" s="10"/>
      <c r="N226" s="10"/>
      <c r="O226" s="10"/>
      <c r="P226" s="90"/>
      <c r="Q226" s="10"/>
      <c r="R226" s="10"/>
      <c r="S226" s="10"/>
      <c r="T226" s="10"/>
      <c r="U226" s="10"/>
      <c r="V226" s="10"/>
      <c r="W226" s="10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91"/>
      <c r="G227" s="91"/>
      <c r="H227" s="10"/>
      <c r="I227" s="10"/>
      <c r="J227" s="10"/>
      <c r="K227" s="93"/>
      <c r="L227" s="10"/>
      <c r="M227" s="10"/>
      <c r="N227" s="10"/>
      <c r="O227" s="10"/>
      <c r="P227" s="90"/>
      <c r="Q227" s="10"/>
      <c r="R227" s="10"/>
      <c r="S227" s="10"/>
      <c r="T227" s="10"/>
      <c r="U227" s="10"/>
      <c r="V227" s="10"/>
      <c r="W227" s="10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91"/>
      <c r="G228" s="91"/>
      <c r="H228" s="10"/>
      <c r="I228" s="10"/>
      <c r="J228" s="10"/>
      <c r="K228" s="93"/>
      <c r="L228" s="10"/>
      <c r="M228" s="10"/>
      <c r="N228" s="10"/>
      <c r="O228" s="10"/>
      <c r="P228" s="90"/>
      <c r="Q228" s="10"/>
      <c r="R228" s="10"/>
      <c r="S228" s="10"/>
      <c r="T228" s="10"/>
      <c r="U228" s="10"/>
      <c r="V228" s="10"/>
      <c r="W228" s="10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91"/>
      <c r="G229" s="91"/>
      <c r="H229" s="10"/>
      <c r="I229" s="10"/>
      <c r="J229" s="10"/>
      <c r="K229" s="93"/>
      <c r="L229" s="10"/>
      <c r="M229" s="10"/>
      <c r="N229" s="10"/>
      <c r="O229" s="10"/>
      <c r="P229" s="90"/>
      <c r="Q229" s="10"/>
      <c r="R229" s="10"/>
      <c r="S229" s="10"/>
      <c r="T229" s="10"/>
      <c r="U229" s="10"/>
      <c r="V229" s="10"/>
      <c r="W229" s="10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91"/>
      <c r="G230" s="91"/>
      <c r="H230" s="10"/>
      <c r="I230" s="10"/>
      <c r="J230" s="10"/>
      <c r="K230" s="93"/>
      <c r="L230" s="10"/>
      <c r="M230" s="10"/>
      <c r="N230" s="10"/>
      <c r="O230" s="10"/>
      <c r="P230" s="90"/>
      <c r="Q230" s="10"/>
      <c r="R230" s="10"/>
      <c r="S230" s="10"/>
      <c r="T230" s="10"/>
      <c r="U230" s="10"/>
      <c r="V230" s="10"/>
      <c r="W230" s="10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91"/>
      <c r="G231" s="91"/>
      <c r="H231" s="10"/>
      <c r="I231" s="10"/>
      <c r="J231" s="10"/>
      <c r="K231" s="93"/>
      <c r="L231" s="10"/>
      <c r="M231" s="10"/>
      <c r="N231" s="10"/>
      <c r="O231" s="10"/>
      <c r="P231" s="90"/>
      <c r="Q231" s="10"/>
      <c r="R231" s="10"/>
      <c r="S231" s="10"/>
      <c r="T231" s="10"/>
      <c r="U231" s="10"/>
      <c r="V231" s="10"/>
      <c r="W231" s="10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91"/>
      <c r="G232" s="91"/>
      <c r="H232" s="10"/>
      <c r="I232" s="10"/>
      <c r="J232" s="10"/>
      <c r="K232" s="93"/>
      <c r="L232" s="10"/>
      <c r="M232" s="10"/>
      <c r="N232" s="10"/>
      <c r="O232" s="10"/>
      <c r="P232" s="90"/>
      <c r="Q232" s="10"/>
      <c r="R232" s="10"/>
      <c r="S232" s="10"/>
      <c r="T232" s="10"/>
      <c r="U232" s="10"/>
      <c r="V232" s="10"/>
      <c r="W232" s="10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91"/>
      <c r="G233" s="91"/>
      <c r="H233" s="10"/>
      <c r="I233" s="10"/>
      <c r="J233" s="10"/>
      <c r="K233" s="93"/>
      <c r="L233" s="10"/>
      <c r="M233" s="10"/>
      <c r="N233" s="10"/>
      <c r="O233" s="10"/>
      <c r="P233" s="90"/>
      <c r="Q233" s="10"/>
      <c r="R233" s="10"/>
      <c r="S233" s="10"/>
      <c r="T233" s="10"/>
      <c r="U233" s="10"/>
      <c r="V233" s="10"/>
      <c r="W233" s="1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91"/>
      <c r="G234" s="91"/>
      <c r="H234" s="10"/>
      <c r="I234" s="10"/>
      <c r="J234" s="10"/>
      <c r="K234" s="93"/>
      <c r="L234" s="10"/>
      <c r="M234" s="10"/>
      <c r="N234" s="10"/>
      <c r="O234" s="10"/>
      <c r="P234" s="90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91"/>
      <c r="G235" s="91"/>
      <c r="H235" s="10"/>
      <c r="I235" s="10"/>
      <c r="J235" s="10"/>
      <c r="K235" s="93"/>
      <c r="L235" s="10"/>
      <c r="M235" s="10"/>
      <c r="N235" s="10"/>
      <c r="O235" s="10"/>
      <c r="P235" s="90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91"/>
      <c r="G236" s="91"/>
      <c r="H236" s="10"/>
      <c r="I236" s="10"/>
      <c r="J236" s="10"/>
      <c r="K236" s="93"/>
      <c r="L236" s="10"/>
      <c r="M236" s="10"/>
      <c r="N236" s="10"/>
      <c r="O236" s="10"/>
      <c r="P236" s="90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91"/>
      <c r="G237" s="91"/>
      <c r="H237" s="10"/>
      <c r="I237" s="10"/>
      <c r="J237" s="10"/>
      <c r="K237" s="93"/>
      <c r="L237" s="10"/>
      <c r="M237" s="10"/>
      <c r="N237" s="10"/>
      <c r="O237" s="10"/>
      <c r="P237" s="90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91"/>
      <c r="G238" s="91"/>
      <c r="H238" s="10"/>
      <c r="I238" s="10"/>
      <c r="J238" s="10"/>
      <c r="K238" s="93"/>
      <c r="L238" s="10"/>
      <c r="M238" s="10"/>
      <c r="N238" s="10"/>
      <c r="O238" s="10"/>
      <c r="P238" s="90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91"/>
      <c r="G239" s="91"/>
      <c r="H239" s="10"/>
      <c r="I239" s="10"/>
      <c r="J239" s="10"/>
      <c r="K239" s="93"/>
      <c r="L239" s="10"/>
      <c r="M239" s="10"/>
      <c r="N239" s="10"/>
      <c r="O239" s="10"/>
      <c r="P239" s="90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91"/>
      <c r="G240" s="91"/>
      <c r="H240" s="10"/>
      <c r="I240" s="10"/>
      <c r="J240" s="10"/>
      <c r="K240" s="93"/>
      <c r="L240" s="10"/>
      <c r="M240" s="10"/>
      <c r="N240" s="10"/>
      <c r="O240" s="10"/>
      <c r="P240" s="90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91"/>
      <c r="G241" s="91"/>
      <c r="H241" s="10"/>
      <c r="I241" s="10"/>
      <c r="J241" s="10"/>
      <c r="K241" s="93"/>
      <c r="L241" s="10"/>
      <c r="M241" s="10"/>
      <c r="N241" s="10"/>
      <c r="O241" s="10"/>
      <c r="P241" s="90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91"/>
      <c r="G242" s="91"/>
      <c r="H242" s="10"/>
      <c r="I242" s="10"/>
      <c r="J242" s="10"/>
      <c r="K242" s="93"/>
      <c r="L242" s="10"/>
      <c r="M242" s="10"/>
      <c r="N242" s="10"/>
      <c r="O242" s="10"/>
      <c r="P242" s="90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91"/>
      <c r="G243" s="91"/>
      <c r="H243" s="10"/>
      <c r="I243" s="10"/>
      <c r="J243" s="10"/>
      <c r="K243" s="93"/>
      <c r="L243" s="10"/>
      <c r="M243" s="10"/>
      <c r="N243" s="10"/>
      <c r="O243" s="10"/>
      <c r="P243" s="90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91"/>
      <c r="G244" s="91"/>
      <c r="H244" s="10"/>
      <c r="I244" s="10"/>
      <c r="J244" s="10"/>
      <c r="K244" s="93"/>
      <c r="L244" s="10"/>
      <c r="M244" s="10"/>
      <c r="N244" s="10"/>
      <c r="O244" s="10"/>
      <c r="P244" s="90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91"/>
      <c r="G245" s="91"/>
      <c r="H245" s="10"/>
      <c r="I245" s="10"/>
      <c r="J245" s="10"/>
      <c r="K245" s="93"/>
      <c r="L245" s="10"/>
      <c r="M245" s="10"/>
      <c r="N245" s="10"/>
      <c r="O245" s="10"/>
      <c r="P245" s="90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91"/>
      <c r="G246" s="91"/>
      <c r="H246" s="10"/>
      <c r="I246" s="10"/>
      <c r="J246" s="10"/>
      <c r="K246" s="93"/>
      <c r="L246" s="10"/>
      <c r="M246" s="10"/>
      <c r="N246" s="10"/>
      <c r="O246" s="10"/>
      <c r="P246" s="90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91"/>
      <c r="G247" s="91"/>
      <c r="H247" s="10"/>
      <c r="I247" s="10"/>
      <c r="J247" s="10"/>
      <c r="K247" s="93"/>
      <c r="L247" s="10"/>
      <c r="M247" s="10"/>
      <c r="N247" s="10"/>
      <c r="O247" s="10"/>
      <c r="P247" s="90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91"/>
      <c r="G248" s="91"/>
      <c r="H248" s="10"/>
      <c r="I248" s="10"/>
      <c r="J248" s="10"/>
      <c r="K248" s="93"/>
      <c r="L248" s="10"/>
      <c r="M248" s="10"/>
      <c r="N248" s="10"/>
      <c r="O248" s="10"/>
      <c r="P248" s="90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91"/>
      <c r="G249" s="91"/>
      <c r="H249" s="10"/>
      <c r="I249" s="10"/>
      <c r="J249" s="10"/>
      <c r="K249" s="93"/>
      <c r="L249" s="10"/>
      <c r="M249" s="10"/>
      <c r="N249" s="10"/>
      <c r="O249" s="10"/>
      <c r="P249" s="90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91"/>
      <c r="G250" s="91"/>
      <c r="H250" s="10"/>
      <c r="I250" s="10"/>
      <c r="J250" s="10"/>
      <c r="K250" s="93"/>
      <c r="L250" s="10"/>
      <c r="M250" s="10"/>
      <c r="N250" s="10"/>
      <c r="O250" s="10"/>
      <c r="P250" s="90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91"/>
      <c r="G251" s="91"/>
      <c r="H251" s="10"/>
      <c r="I251" s="10"/>
      <c r="J251" s="10"/>
      <c r="K251" s="93"/>
      <c r="L251" s="10"/>
      <c r="M251" s="10"/>
      <c r="N251" s="10"/>
      <c r="O251" s="10"/>
      <c r="P251" s="90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91"/>
      <c r="G252" s="91"/>
      <c r="H252" s="10"/>
      <c r="I252" s="10"/>
      <c r="J252" s="10"/>
      <c r="K252" s="93"/>
      <c r="L252" s="10"/>
      <c r="M252" s="10"/>
      <c r="N252" s="10"/>
      <c r="O252" s="10"/>
      <c r="P252" s="90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91"/>
      <c r="G253" s="91"/>
      <c r="H253" s="10"/>
      <c r="I253" s="10"/>
      <c r="J253" s="10"/>
      <c r="K253" s="93"/>
      <c r="L253" s="10"/>
      <c r="M253" s="10"/>
      <c r="N253" s="10"/>
      <c r="O253" s="10"/>
      <c r="P253" s="90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91"/>
      <c r="G254" s="91"/>
      <c r="H254" s="10"/>
      <c r="I254" s="10"/>
      <c r="J254" s="10"/>
      <c r="K254" s="93"/>
      <c r="L254" s="10"/>
      <c r="M254" s="10"/>
      <c r="N254" s="10"/>
      <c r="O254" s="10"/>
      <c r="P254" s="90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91"/>
      <c r="G255" s="91"/>
      <c r="H255" s="10"/>
      <c r="I255" s="10"/>
      <c r="J255" s="10"/>
      <c r="K255" s="93"/>
      <c r="L255" s="10"/>
      <c r="M255" s="10"/>
      <c r="N255" s="10"/>
      <c r="O255" s="10"/>
      <c r="P255" s="90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91"/>
      <c r="G256" s="91"/>
      <c r="H256" s="10"/>
      <c r="I256" s="10"/>
      <c r="J256" s="10"/>
      <c r="K256" s="93"/>
      <c r="L256" s="10"/>
      <c r="M256" s="10"/>
      <c r="N256" s="10"/>
      <c r="O256" s="10"/>
      <c r="P256" s="90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91"/>
      <c r="G257" s="91"/>
      <c r="H257" s="10"/>
      <c r="I257" s="10"/>
      <c r="J257" s="10"/>
      <c r="K257" s="93"/>
      <c r="L257" s="10"/>
      <c r="M257" s="10"/>
      <c r="N257" s="10"/>
      <c r="O257" s="10"/>
      <c r="P257" s="90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91"/>
      <c r="G258" s="91"/>
      <c r="H258" s="10"/>
      <c r="I258" s="10"/>
      <c r="J258" s="10"/>
      <c r="K258" s="93"/>
      <c r="L258" s="10"/>
      <c r="M258" s="10"/>
      <c r="N258" s="10"/>
      <c r="O258" s="10"/>
      <c r="P258" s="90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91"/>
      <c r="G259" s="91"/>
      <c r="H259" s="10"/>
      <c r="I259" s="10"/>
      <c r="J259" s="10"/>
      <c r="K259" s="93"/>
      <c r="L259" s="10"/>
      <c r="M259" s="10"/>
      <c r="N259" s="10"/>
      <c r="O259" s="10"/>
      <c r="P259" s="90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91"/>
      <c r="G260" s="91"/>
      <c r="H260" s="10"/>
      <c r="I260" s="10"/>
      <c r="J260" s="10"/>
      <c r="K260" s="93"/>
      <c r="L260" s="10"/>
      <c r="M260" s="10"/>
      <c r="N260" s="10"/>
      <c r="O260" s="10"/>
      <c r="P260" s="90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91"/>
      <c r="G261" s="91"/>
      <c r="H261" s="10"/>
      <c r="I261" s="10"/>
      <c r="J261" s="10"/>
      <c r="K261" s="93"/>
      <c r="L261" s="10"/>
      <c r="M261" s="10"/>
      <c r="N261" s="10"/>
      <c r="O261" s="10"/>
      <c r="P261" s="90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91"/>
      <c r="G262" s="91"/>
      <c r="H262" s="10"/>
      <c r="I262" s="10"/>
      <c r="J262" s="10"/>
      <c r="K262" s="93"/>
      <c r="L262" s="10"/>
      <c r="M262" s="10"/>
      <c r="N262" s="10"/>
      <c r="O262" s="10"/>
      <c r="P262" s="90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91"/>
      <c r="G263" s="91"/>
      <c r="H263" s="10"/>
      <c r="I263" s="10"/>
      <c r="J263" s="10"/>
      <c r="K263" s="93"/>
      <c r="L263" s="10"/>
      <c r="M263" s="10"/>
      <c r="N263" s="10"/>
      <c r="O263" s="10"/>
      <c r="P263" s="90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91"/>
      <c r="G264" s="91"/>
      <c r="H264" s="10"/>
      <c r="I264" s="10"/>
      <c r="J264" s="10"/>
      <c r="K264" s="93"/>
      <c r="L264" s="10"/>
      <c r="M264" s="10"/>
      <c r="N264" s="10"/>
      <c r="O264" s="10"/>
      <c r="P264" s="90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91"/>
      <c r="G265" s="91"/>
      <c r="H265" s="10"/>
      <c r="I265" s="10"/>
      <c r="J265" s="10"/>
      <c r="K265" s="93"/>
      <c r="L265" s="10"/>
      <c r="M265" s="10"/>
      <c r="N265" s="10"/>
      <c r="O265" s="10"/>
      <c r="P265" s="90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91"/>
      <c r="G266" s="91"/>
      <c r="H266" s="10"/>
      <c r="I266" s="10"/>
      <c r="J266" s="10"/>
      <c r="K266" s="93"/>
      <c r="L266" s="10"/>
      <c r="M266" s="10"/>
      <c r="N266" s="10"/>
      <c r="O266" s="10"/>
      <c r="P266" s="90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91"/>
      <c r="G267" s="91"/>
      <c r="H267" s="10"/>
      <c r="I267" s="10"/>
      <c r="J267" s="10"/>
      <c r="K267" s="93"/>
      <c r="L267" s="10"/>
      <c r="M267" s="10"/>
      <c r="N267" s="10"/>
      <c r="O267" s="10"/>
      <c r="P267" s="90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91"/>
      <c r="G268" s="91"/>
      <c r="H268" s="10"/>
      <c r="I268" s="10"/>
      <c r="J268" s="10"/>
      <c r="K268" s="93"/>
      <c r="L268" s="10"/>
      <c r="M268" s="10"/>
      <c r="N268" s="10"/>
      <c r="O268" s="10"/>
      <c r="P268" s="90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91"/>
      <c r="G269" s="91"/>
      <c r="H269" s="10"/>
      <c r="I269" s="10"/>
      <c r="J269" s="10"/>
      <c r="K269" s="93"/>
      <c r="L269" s="10"/>
      <c r="M269" s="10"/>
      <c r="N269" s="10"/>
      <c r="O269" s="10"/>
      <c r="P269" s="90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91"/>
      <c r="G270" s="91"/>
      <c r="H270" s="10"/>
      <c r="I270" s="10"/>
      <c r="J270" s="10"/>
      <c r="K270" s="93"/>
      <c r="L270" s="10"/>
      <c r="M270" s="10"/>
      <c r="N270" s="10"/>
      <c r="O270" s="10"/>
      <c r="P270" s="90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91"/>
      <c r="G271" s="91"/>
      <c r="H271" s="10"/>
      <c r="I271" s="10"/>
      <c r="J271" s="10"/>
      <c r="K271" s="93"/>
      <c r="L271" s="10"/>
      <c r="M271" s="10"/>
      <c r="N271" s="10"/>
      <c r="O271" s="10"/>
      <c r="P271" s="90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91"/>
      <c r="G272" s="91"/>
      <c r="H272" s="10"/>
      <c r="I272" s="10"/>
      <c r="J272" s="10"/>
      <c r="K272" s="93"/>
      <c r="L272" s="10"/>
      <c r="M272" s="10"/>
      <c r="N272" s="10"/>
      <c r="O272" s="10"/>
      <c r="P272" s="90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91"/>
      <c r="G273" s="91"/>
      <c r="H273" s="10"/>
      <c r="I273" s="10"/>
      <c r="J273" s="10"/>
      <c r="K273" s="93"/>
      <c r="L273" s="10"/>
      <c r="M273" s="10"/>
      <c r="N273" s="10"/>
      <c r="O273" s="10"/>
      <c r="P273" s="90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91"/>
      <c r="G274" s="91"/>
      <c r="H274" s="10"/>
      <c r="I274" s="10"/>
      <c r="J274" s="10"/>
      <c r="K274" s="93"/>
      <c r="L274" s="10"/>
      <c r="M274" s="10"/>
      <c r="N274" s="10"/>
      <c r="O274" s="10"/>
      <c r="P274" s="90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91"/>
      <c r="G275" s="91"/>
      <c r="H275" s="10"/>
      <c r="I275" s="10"/>
      <c r="J275" s="10"/>
      <c r="K275" s="93"/>
      <c r="L275" s="10"/>
      <c r="M275" s="10"/>
      <c r="N275" s="10"/>
      <c r="O275" s="10"/>
      <c r="P275" s="90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91"/>
      <c r="G276" s="91"/>
      <c r="H276" s="10"/>
      <c r="I276" s="10"/>
      <c r="J276" s="10"/>
      <c r="K276" s="93"/>
      <c r="L276" s="10"/>
      <c r="M276" s="10"/>
      <c r="N276" s="10"/>
      <c r="O276" s="10"/>
      <c r="P276" s="90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91"/>
      <c r="G277" s="91"/>
      <c r="H277" s="10"/>
      <c r="I277" s="10"/>
      <c r="J277" s="10"/>
      <c r="K277" s="93"/>
      <c r="L277" s="10"/>
      <c r="M277" s="10"/>
      <c r="N277" s="10"/>
      <c r="O277" s="10"/>
      <c r="P277" s="90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91"/>
      <c r="G278" s="91"/>
      <c r="H278" s="10"/>
      <c r="I278" s="10"/>
      <c r="J278" s="10"/>
      <c r="K278" s="93"/>
      <c r="L278" s="10"/>
      <c r="M278" s="10"/>
      <c r="N278" s="10"/>
      <c r="O278" s="10"/>
      <c r="P278" s="90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91"/>
      <c r="G279" s="91"/>
      <c r="H279" s="10"/>
      <c r="I279" s="10"/>
      <c r="J279" s="10"/>
      <c r="K279" s="93"/>
      <c r="L279" s="10"/>
      <c r="M279" s="10"/>
      <c r="N279" s="10"/>
      <c r="O279" s="10"/>
      <c r="P279" s="90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91"/>
      <c r="G280" s="91"/>
      <c r="H280" s="10"/>
      <c r="I280" s="10"/>
      <c r="J280" s="10"/>
      <c r="K280" s="93"/>
      <c r="L280" s="10"/>
      <c r="M280" s="10"/>
      <c r="N280" s="10"/>
      <c r="O280" s="10"/>
      <c r="P280" s="90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91"/>
      <c r="G281" s="91"/>
      <c r="H281" s="10"/>
      <c r="I281" s="10"/>
      <c r="J281" s="10"/>
      <c r="K281" s="93"/>
      <c r="L281" s="10"/>
      <c r="M281" s="10"/>
      <c r="N281" s="10"/>
      <c r="O281" s="10"/>
      <c r="P281" s="90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91"/>
      <c r="G282" s="91"/>
      <c r="H282" s="10"/>
      <c r="I282" s="10"/>
      <c r="J282" s="10"/>
      <c r="K282" s="93"/>
      <c r="L282" s="10"/>
      <c r="M282" s="10"/>
      <c r="N282" s="10"/>
      <c r="O282" s="10"/>
      <c r="P282" s="90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91"/>
      <c r="G283" s="91"/>
      <c r="H283" s="10"/>
      <c r="I283" s="10"/>
      <c r="J283" s="10"/>
      <c r="K283" s="93"/>
      <c r="L283" s="10"/>
      <c r="M283" s="10"/>
      <c r="N283" s="10"/>
      <c r="O283" s="10"/>
      <c r="P283" s="90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91"/>
      <c r="G284" s="91"/>
      <c r="H284" s="10"/>
      <c r="I284" s="10"/>
      <c r="J284" s="10"/>
      <c r="K284" s="93"/>
      <c r="L284" s="10"/>
      <c r="M284" s="10"/>
      <c r="N284" s="10"/>
      <c r="O284" s="10"/>
      <c r="P284" s="90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91"/>
      <c r="G285" s="91"/>
      <c r="H285" s="10"/>
      <c r="I285" s="10"/>
      <c r="J285" s="10"/>
      <c r="K285" s="93"/>
      <c r="L285" s="10"/>
      <c r="M285" s="10"/>
      <c r="N285" s="10"/>
      <c r="O285" s="10"/>
      <c r="P285" s="90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91"/>
      <c r="G286" s="91"/>
      <c r="H286" s="10"/>
      <c r="I286" s="10"/>
      <c r="J286" s="10"/>
      <c r="K286" s="93"/>
      <c r="L286" s="10"/>
      <c r="M286" s="10"/>
      <c r="N286" s="10"/>
      <c r="O286" s="10"/>
      <c r="P286" s="90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91"/>
      <c r="G287" s="91"/>
      <c r="H287" s="10"/>
      <c r="I287" s="10"/>
      <c r="J287" s="10"/>
      <c r="K287" s="93"/>
      <c r="L287" s="10"/>
      <c r="M287" s="10"/>
      <c r="N287" s="10"/>
      <c r="O287" s="10"/>
      <c r="P287" s="90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91"/>
      <c r="G288" s="91"/>
      <c r="H288" s="10"/>
      <c r="I288" s="10"/>
      <c r="J288" s="10"/>
      <c r="K288" s="93"/>
      <c r="L288" s="10"/>
      <c r="M288" s="10"/>
      <c r="N288" s="10"/>
      <c r="O288" s="10"/>
      <c r="P288" s="90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91"/>
      <c r="G289" s="91"/>
      <c r="H289" s="10"/>
      <c r="I289" s="10"/>
      <c r="J289" s="10"/>
      <c r="K289" s="93"/>
      <c r="L289" s="10"/>
      <c r="M289" s="10"/>
      <c r="N289" s="10"/>
      <c r="O289" s="10"/>
      <c r="P289" s="90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91"/>
      <c r="G290" s="91"/>
      <c r="H290" s="10"/>
      <c r="I290" s="10"/>
      <c r="J290" s="10"/>
      <c r="K290" s="93"/>
      <c r="L290" s="10"/>
      <c r="M290" s="10"/>
      <c r="N290" s="10"/>
      <c r="O290" s="10"/>
      <c r="P290" s="90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91"/>
      <c r="G291" s="91"/>
      <c r="H291" s="10"/>
      <c r="I291" s="10"/>
      <c r="J291" s="10"/>
      <c r="K291" s="93"/>
      <c r="L291" s="10"/>
      <c r="M291" s="10"/>
      <c r="N291" s="10"/>
      <c r="O291" s="10"/>
      <c r="P291" s="90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91"/>
      <c r="G292" s="91"/>
      <c r="H292" s="10"/>
      <c r="I292" s="10"/>
      <c r="J292" s="10"/>
      <c r="K292" s="93"/>
      <c r="L292" s="10"/>
      <c r="M292" s="10"/>
      <c r="N292" s="10"/>
      <c r="O292" s="10"/>
      <c r="P292" s="90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91"/>
      <c r="G293" s="91"/>
      <c r="H293" s="10"/>
      <c r="I293" s="10"/>
      <c r="J293" s="10"/>
      <c r="K293" s="93"/>
      <c r="L293" s="10"/>
      <c r="M293" s="10"/>
      <c r="N293" s="10"/>
      <c r="O293" s="10"/>
      <c r="P293" s="90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91"/>
      <c r="G294" s="91"/>
      <c r="H294" s="10"/>
      <c r="I294" s="10"/>
      <c r="J294" s="10"/>
      <c r="K294" s="93"/>
      <c r="L294" s="10"/>
      <c r="M294" s="10"/>
      <c r="N294" s="10"/>
      <c r="O294" s="10"/>
      <c r="P294" s="90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91"/>
      <c r="G295" s="91"/>
      <c r="H295" s="10"/>
      <c r="I295" s="10"/>
      <c r="J295" s="10"/>
      <c r="K295" s="93"/>
      <c r="L295" s="10"/>
      <c r="M295" s="10"/>
      <c r="N295" s="10"/>
      <c r="O295" s="10"/>
      <c r="P295" s="90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91"/>
      <c r="G296" s="91"/>
      <c r="H296" s="10"/>
      <c r="I296" s="10"/>
      <c r="J296" s="10"/>
      <c r="K296" s="93"/>
      <c r="L296" s="10"/>
      <c r="M296" s="10"/>
      <c r="N296" s="10"/>
      <c r="O296" s="10"/>
      <c r="P296" s="90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91"/>
      <c r="G297" s="91"/>
      <c r="H297" s="10"/>
      <c r="I297" s="10"/>
      <c r="J297" s="10"/>
      <c r="K297" s="93"/>
      <c r="L297" s="10"/>
      <c r="M297" s="10"/>
      <c r="N297" s="10"/>
      <c r="O297" s="10"/>
      <c r="P297" s="90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91"/>
      <c r="G298" s="91"/>
      <c r="H298" s="10"/>
      <c r="I298" s="10"/>
      <c r="J298" s="10"/>
      <c r="K298" s="93"/>
      <c r="L298" s="10"/>
      <c r="M298" s="10"/>
      <c r="N298" s="10"/>
      <c r="O298" s="10"/>
      <c r="P298" s="90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91"/>
      <c r="G299" s="91"/>
      <c r="H299" s="10"/>
      <c r="I299" s="10"/>
      <c r="J299" s="10"/>
      <c r="K299" s="93"/>
      <c r="L299" s="10"/>
      <c r="M299" s="10"/>
      <c r="N299" s="10"/>
      <c r="O299" s="10"/>
      <c r="P299" s="90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91"/>
      <c r="G300" s="91"/>
      <c r="H300" s="10"/>
      <c r="I300" s="10"/>
      <c r="J300" s="10"/>
      <c r="K300" s="93"/>
      <c r="L300" s="10"/>
      <c r="M300" s="10"/>
      <c r="N300" s="10"/>
      <c r="O300" s="10"/>
      <c r="P300" s="90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91"/>
      <c r="G301" s="91"/>
      <c r="H301" s="10"/>
      <c r="I301" s="10"/>
      <c r="J301" s="10"/>
      <c r="K301" s="93"/>
      <c r="L301" s="10"/>
      <c r="M301" s="10"/>
      <c r="N301" s="10"/>
      <c r="O301" s="10"/>
      <c r="P301" s="90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91"/>
      <c r="G302" s="91"/>
      <c r="H302" s="10"/>
      <c r="I302" s="10"/>
      <c r="J302" s="10"/>
      <c r="K302" s="93"/>
      <c r="L302" s="10"/>
      <c r="M302" s="10"/>
      <c r="N302" s="10"/>
      <c r="O302" s="10"/>
      <c r="P302" s="90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91"/>
      <c r="G303" s="91"/>
      <c r="H303" s="10"/>
      <c r="I303" s="10"/>
      <c r="J303" s="10"/>
      <c r="K303" s="93"/>
      <c r="L303" s="10"/>
      <c r="M303" s="10"/>
      <c r="N303" s="10"/>
      <c r="O303" s="10"/>
      <c r="P303" s="90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91"/>
      <c r="G304" s="91"/>
      <c r="H304" s="10"/>
      <c r="I304" s="10"/>
      <c r="J304" s="10"/>
      <c r="K304" s="93"/>
      <c r="L304" s="10"/>
      <c r="M304" s="10"/>
      <c r="N304" s="10"/>
      <c r="O304" s="10"/>
      <c r="P304" s="90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91"/>
      <c r="G305" s="91"/>
      <c r="H305" s="10"/>
      <c r="I305" s="10"/>
      <c r="J305" s="10"/>
      <c r="K305" s="93"/>
      <c r="L305" s="10"/>
      <c r="M305" s="10"/>
      <c r="N305" s="10"/>
      <c r="O305" s="10"/>
      <c r="P305" s="90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91"/>
      <c r="G306" s="91"/>
      <c r="H306" s="10"/>
      <c r="I306" s="10"/>
      <c r="J306" s="10"/>
      <c r="K306" s="93"/>
      <c r="L306" s="10"/>
      <c r="M306" s="10"/>
      <c r="N306" s="10"/>
      <c r="O306" s="10"/>
      <c r="P306" s="90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91"/>
      <c r="G307" s="91"/>
      <c r="H307" s="10"/>
      <c r="I307" s="10"/>
      <c r="J307" s="10"/>
      <c r="K307" s="93"/>
      <c r="L307" s="10"/>
      <c r="M307" s="10"/>
      <c r="N307" s="10"/>
      <c r="O307" s="10"/>
      <c r="P307" s="90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91"/>
      <c r="G308" s="91"/>
      <c r="H308" s="10"/>
      <c r="I308" s="10"/>
      <c r="J308" s="10"/>
      <c r="K308" s="93"/>
      <c r="L308" s="10"/>
      <c r="M308" s="10"/>
      <c r="N308" s="10"/>
      <c r="O308" s="10"/>
      <c r="P308" s="90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91"/>
      <c r="G309" s="91"/>
      <c r="H309" s="10"/>
      <c r="I309" s="10"/>
      <c r="J309" s="10"/>
      <c r="K309" s="93"/>
      <c r="L309" s="10"/>
      <c r="M309" s="10"/>
      <c r="N309" s="10"/>
      <c r="O309" s="10"/>
      <c r="P309" s="90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91"/>
      <c r="G310" s="91"/>
      <c r="H310" s="10"/>
      <c r="I310" s="10"/>
      <c r="J310" s="10"/>
      <c r="K310" s="93"/>
      <c r="L310" s="10"/>
      <c r="M310" s="10"/>
      <c r="N310" s="10"/>
      <c r="O310" s="10"/>
      <c r="P310" s="90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91"/>
      <c r="G311" s="91"/>
      <c r="H311" s="10"/>
      <c r="I311" s="10"/>
      <c r="J311" s="10"/>
      <c r="K311" s="93"/>
      <c r="L311" s="10"/>
      <c r="M311" s="10"/>
      <c r="N311" s="10"/>
      <c r="O311" s="10"/>
      <c r="P311" s="90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91"/>
      <c r="G312" s="91"/>
      <c r="H312" s="10"/>
      <c r="I312" s="10"/>
      <c r="J312" s="10"/>
      <c r="K312" s="93"/>
      <c r="L312" s="10"/>
      <c r="M312" s="10"/>
      <c r="N312" s="10"/>
      <c r="O312" s="10"/>
      <c r="P312" s="90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91"/>
      <c r="G313" s="91"/>
      <c r="H313" s="10"/>
      <c r="I313" s="10"/>
      <c r="J313" s="10"/>
      <c r="K313" s="93"/>
      <c r="L313" s="10"/>
      <c r="M313" s="10"/>
      <c r="N313" s="10"/>
      <c r="O313" s="10"/>
      <c r="P313" s="90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91"/>
      <c r="G314" s="91"/>
      <c r="H314" s="10"/>
      <c r="I314" s="10"/>
      <c r="J314" s="10"/>
      <c r="K314" s="93"/>
      <c r="L314" s="10"/>
      <c r="M314" s="10"/>
      <c r="N314" s="10"/>
      <c r="O314" s="10"/>
      <c r="P314" s="90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91"/>
      <c r="G315" s="91"/>
      <c r="H315" s="10"/>
      <c r="I315" s="10"/>
      <c r="J315" s="10"/>
      <c r="K315" s="93"/>
      <c r="L315" s="10"/>
      <c r="M315" s="10"/>
      <c r="N315" s="10"/>
      <c r="O315" s="10"/>
      <c r="P315" s="90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91"/>
      <c r="G316" s="91"/>
      <c r="H316" s="10"/>
      <c r="I316" s="10"/>
      <c r="J316" s="10"/>
      <c r="K316" s="93"/>
      <c r="L316" s="10"/>
      <c r="M316" s="10"/>
      <c r="N316" s="10"/>
      <c r="O316" s="10"/>
      <c r="P316" s="90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91"/>
      <c r="G317" s="91"/>
      <c r="H317" s="10"/>
      <c r="I317" s="10"/>
      <c r="J317" s="10"/>
      <c r="K317" s="93"/>
      <c r="L317" s="10"/>
      <c r="M317" s="10"/>
      <c r="N317" s="10"/>
      <c r="O317" s="10"/>
      <c r="P317" s="90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91"/>
      <c r="G318" s="91"/>
      <c r="H318" s="10"/>
      <c r="I318" s="10"/>
      <c r="J318" s="10"/>
      <c r="K318" s="93"/>
      <c r="L318" s="10"/>
      <c r="M318" s="10"/>
      <c r="N318" s="10"/>
      <c r="O318" s="10"/>
      <c r="P318" s="90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91"/>
      <c r="G319" s="91"/>
      <c r="H319" s="10"/>
      <c r="I319" s="10"/>
      <c r="J319" s="10"/>
      <c r="K319" s="93"/>
      <c r="L319" s="10"/>
      <c r="M319" s="10"/>
      <c r="N319" s="10"/>
      <c r="O319" s="10"/>
      <c r="P319" s="90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91"/>
      <c r="G320" s="91"/>
      <c r="H320" s="10"/>
      <c r="I320" s="10"/>
      <c r="J320" s="10"/>
      <c r="K320" s="93"/>
      <c r="L320" s="10"/>
      <c r="M320" s="10"/>
      <c r="N320" s="10"/>
      <c r="O320" s="10"/>
      <c r="P320" s="90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91"/>
      <c r="G321" s="91"/>
      <c r="H321" s="10"/>
      <c r="I321" s="10"/>
      <c r="J321" s="10"/>
      <c r="K321" s="93"/>
      <c r="L321" s="10"/>
      <c r="M321" s="10"/>
      <c r="N321" s="10"/>
      <c r="O321" s="10"/>
      <c r="P321" s="90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91"/>
      <c r="G322" s="91"/>
      <c r="H322" s="10"/>
      <c r="I322" s="10"/>
      <c r="J322" s="10"/>
      <c r="K322" s="93"/>
      <c r="L322" s="10"/>
      <c r="M322" s="10"/>
      <c r="N322" s="10"/>
      <c r="O322" s="10"/>
      <c r="P322" s="90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91"/>
      <c r="G323" s="91"/>
      <c r="H323" s="10"/>
      <c r="I323" s="10"/>
      <c r="J323" s="10"/>
      <c r="K323" s="93"/>
      <c r="L323" s="10"/>
      <c r="M323" s="10"/>
      <c r="N323" s="10"/>
      <c r="O323" s="10"/>
      <c r="P323" s="90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91"/>
      <c r="G324" s="91"/>
      <c r="H324" s="10"/>
      <c r="I324" s="10"/>
      <c r="J324" s="10"/>
      <c r="K324" s="93"/>
      <c r="L324" s="10"/>
      <c r="M324" s="10"/>
      <c r="N324" s="10"/>
      <c r="O324" s="10"/>
      <c r="P324" s="90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91"/>
      <c r="G325" s="91"/>
      <c r="H325" s="10"/>
      <c r="I325" s="10"/>
      <c r="J325" s="10"/>
      <c r="K325" s="93"/>
      <c r="L325" s="10"/>
      <c r="M325" s="10"/>
      <c r="N325" s="10"/>
      <c r="O325" s="10"/>
      <c r="P325" s="90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91"/>
      <c r="G326" s="91"/>
      <c r="H326" s="10"/>
      <c r="I326" s="10"/>
      <c r="J326" s="10"/>
      <c r="K326" s="93"/>
      <c r="L326" s="10"/>
      <c r="M326" s="10"/>
      <c r="N326" s="10"/>
      <c r="O326" s="10"/>
      <c r="P326" s="90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91"/>
      <c r="G327" s="91"/>
      <c r="H327" s="10"/>
      <c r="I327" s="10"/>
      <c r="J327" s="10"/>
      <c r="K327" s="93"/>
      <c r="L327" s="10"/>
      <c r="M327" s="10"/>
      <c r="N327" s="10"/>
      <c r="O327" s="10"/>
      <c r="P327" s="90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91"/>
      <c r="G328" s="91"/>
      <c r="H328" s="10"/>
      <c r="I328" s="10"/>
      <c r="J328" s="10"/>
      <c r="K328" s="93"/>
      <c r="L328" s="10"/>
      <c r="M328" s="10"/>
      <c r="N328" s="10"/>
      <c r="O328" s="10"/>
      <c r="P328" s="90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91"/>
      <c r="G329" s="91"/>
      <c r="H329" s="10"/>
      <c r="I329" s="10"/>
      <c r="J329" s="10"/>
      <c r="K329" s="93"/>
      <c r="L329" s="10"/>
      <c r="M329" s="10"/>
      <c r="N329" s="10"/>
      <c r="O329" s="10"/>
      <c r="P329" s="90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91"/>
      <c r="G330" s="91"/>
      <c r="H330" s="10"/>
      <c r="I330" s="10"/>
      <c r="J330" s="10"/>
      <c r="K330" s="93"/>
      <c r="L330" s="10"/>
      <c r="M330" s="10"/>
      <c r="N330" s="10"/>
      <c r="O330" s="10"/>
      <c r="P330" s="90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91"/>
      <c r="G331" s="91"/>
      <c r="H331" s="10"/>
      <c r="I331" s="10"/>
      <c r="J331" s="10"/>
      <c r="K331" s="93"/>
      <c r="L331" s="10"/>
      <c r="M331" s="10"/>
      <c r="N331" s="10"/>
      <c r="O331" s="10"/>
      <c r="P331" s="90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91"/>
      <c r="G332" s="91"/>
      <c r="H332" s="10"/>
      <c r="I332" s="10"/>
      <c r="J332" s="10"/>
      <c r="K332" s="93"/>
      <c r="L332" s="10"/>
      <c r="M332" s="10"/>
      <c r="N332" s="10"/>
      <c r="O332" s="10"/>
      <c r="P332" s="90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91"/>
      <c r="G333" s="91"/>
      <c r="H333" s="10"/>
      <c r="I333" s="10"/>
      <c r="J333" s="10"/>
      <c r="K333" s="93"/>
      <c r="L333" s="10"/>
      <c r="M333" s="10"/>
      <c r="N333" s="10"/>
      <c r="O333" s="10"/>
      <c r="P333" s="90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91"/>
      <c r="G334" s="91"/>
      <c r="H334" s="10"/>
      <c r="I334" s="10"/>
      <c r="J334" s="10"/>
      <c r="K334" s="93"/>
      <c r="L334" s="10"/>
      <c r="M334" s="10"/>
      <c r="N334" s="10"/>
      <c r="O334" s="10"/>
      <c r="P334" s="90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91"/>
      <c r="G335" s="91"/>
      <c r="H335" s="10"/>
      <c r="I335" s="10"/>
      <c r="J335" s="10"/>
      <c r="K335" s="93"/>
      <c r="L335" s="10"/>
      <c r="M335" s="10"/>
      <c r="N335" s="10"/>
      <c r="O335" s="10"/>
      <c r="P335" s="90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91"/>
      <c r="G336" s="91"/>
      <c r="H336" s="10"/>
      <c r="I336" s="10"/>
      <c r="J336" s="10"/>
      <c r="K336" s="93"/>
      <c r="L336" s="10"/>
      <c r="M336" s="10"/>
      <c r="N336" s="10"/>
      <c r="O336" s="10"/>
      <c r="P336" s="90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91"/>
      <c r="G337" s="91"/>
      <c r="H337" s="10"/>
      <c r="I337" s="10"/>
      <c r="J337" s="10"/>
      <c r="K337" s="93"/>
      <c r="L337" s="10"/>
      <c r="M337" s="10"/>
      <c r="N337" s="10"/>
      <c r="O337" s="10"/>
      <c r="P337" s="90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91"/>
      <c r="G338" s="91"/>
      <c r="H338" s="10"/>
      <c r="I338" s="10"/>
      <c r="J338" s="10"/>
      <c r="K338" s="93"/>
      <c r="L338" s="10"/>
      <c r="M338" s="10"/>
      <c r="N338" s="10"/>
      <c r="O338" s="10"/>
      <c r="P338" s="90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91"/>
      <c r="G339" s="91"/>
      <c r="H339" s="10"/>
      <c r="I339" s="10"/>
      <c r="J339" s="10"/>
      <c r="K339" s="93"/>
      <c r="L339" s="10"/>
      <c r="M339" s="10"/>
      <c r="N339" s="10"/>
      <c r="O339" s="10"/>
      <c r="P339" s="90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91"/>
      <c r="G340" s="91"/>
      <c r="H340" s="10"/>
      <c r="I340" s="10"/>
      <c r="J340" s="10"/>
      <c r="K340" s="93"/>
      <c r="L340" s="10"/>
      <c r="M340" s="10"/>
      <c r="N340" s="10"/>
      <c r="O340" s="10"/>
      <c r="P340" s="90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91"/>
      <c r="G341" s="91"/>
      <c r="H341" s="10"/>
      <c r="I341" s="10"/>
      <c r="J341" s="10"/>
      <c r="K341" s="93"/>
      <c r="L341" s="10"/>
      <c r="M341" s="10"/>
      <c r="N341" s="10"/>
      <c r="O341" s="10"/>
      <c r="P341" s="90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91"/>
      <c r="G342" s="91"/>
      <c r="H342" s="10"/>
      <c r="I342" s="10"/>
      <c r="J342" s="10"/>
      <c r="K342" s="93"/>
      <c r="L342" s="10"/>
      <c r="M342" s="10"/>
      <c r="N342" s="10"/>
      <c r="O342" s="10"/>
      <c r="P342" s="90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91"/>
      <c r="G343" s="91"/>
      <c r="H343" s="10"/>
      <c r="I343" s="10"/>
      <c r="J343" s="10"/>
      <c r="K343" s="93"/>
      <c r="L343" s="10"/>
      <c r="M343" s="10"/>
      <c r="N343" s="10"/>
      <c r="O343" s="10"/>
      <c r="P343" s="90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91"/>
      <c r="G344" s="91"/>
      <c r="H344" s="10"/>
      <c r="I344" s="10"/>
      <c r="J344" s="10"/>
      <c r="K344" s="93"/>
      <c r="L344" s="10"/>
      <c r="M344" s="10"/>
      <c r="N344" s="10"/>
      <c r="O344" s="10"/>
      <c r="P344" s="90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91"/>
      <c r="G345" s="91"/>
      <c r="H345" s="10"/>
      <c r="I345" s="10"/>
      <c r="J345" s="10"/>
      <c r="K345" s="93"/>
      <c r="L345" s="10"/>
      <c r="M345" s="10"/>
      <c r="N345" s="10"/>
      <c r="O345" s="10"/>
      <c r="P345" s="90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91"/>
      <c r="G346" s="91"/>
      <c r="H346" s="10"/>
      <c r="I346" s="10"/>
      <c r="J346" s="10"/>
      <c r="K346" s="93"/>
      <c r="L346" s="10"/>
      <c r="M346" s="10"/>
      <c r="N346" s="10"/>
      <c r="O346" s="10"/>
      <c r="P346" s="90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91"/>
      <c r="G347" s="91"/>
      <c r="H347" s="10"/>
      <c r="I347" s="10"/>
      <c r="J347" s="10"/>
      <c r="K347" s="93"/>
      <c r="L347" s="10"/>
      <c r="M347" s="10"/>
      <c r="N347" s="10"/>
      <c r="O347" s="10"/>
      <c r="P347" s="90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91"/>
      <c r="G348" s="91"/>
      <c r="H348" s="10"/>
      <c r="I348" s="10"/>
      <c r="J348" s="10"/>
      <c r="K348" s="93"/>
      <c r="L348" s="10"/>
      <c r="M348" s="10"/>
      <c r="N348" s="10"/>
      <c r="O348" s="10"/>
      <c r="P348" s="90"/>
      <c r="Q348" s="10"/>
      <c r="R348" s="10"/>
      <c r="S348" s="10"/>
      <c r="T348" s="10"/>
      <c r="U348" s="10"/>
      <c r="V348" s="10"/>
      <c r="W348" s="10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91"/>
      <c r="G349" s="91"/>
      <c r="H349" s="10"/>
      <c r="I349" s="10"/>
      <c r="J349" s="10"/>
      <c r="K349" s="93"/>
      <c r="L349" s="10"/>
      <c r="M349" s="10"/>
      <c r="N349" s="10"/>
      <c r="O349" s="10"/>
      <c r="P349" s="90"/>
      <c r="Q349" s="10"/>
      <c r="R349" s="10"/>
      <c r="S349" s="10"/>
      <c r="T349" s="10"/>
      <c r="U349" s="10"/>
      <c r="V349" s="10"/>
      <c r="W349" s="10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91"/>
      <c r="G350" s="91"/>
      <c r="H350" s="10"/>
      <c r="I350" s="10"/>
      <c r="J350" s="10"/>
      <c r="K350" s="93"/>
      <c r="L350" s="10"/>
      <c r="M350" s="10"/>
      <c r="N350" s="10"/>
      <c r="O350" s="10"/>
      <c r="P350" s="90"/>
      <c r="Q350" s="10"/>
      <c r="R350" s="10"/>
      <c r="S350" s="10"/>
      <c r="T350" s="10"/>
      <c r="U350" s="10"/>
      <c r="V350" s="10"/>
      <c r="W350" s="10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91"/>
      <c r="G351" s="91"/>
      <c r="H351" s="10"/>
      <c r="I351" s="10"/>
      <c r="J351" s="10"/>
      <c r="K351" s="93"/>
      <c r="L351" s="10"/>
      <c r="M351" s="10"/>
      <c r="N351" s="10"/>
      <c r="O351" s="10"/>
      <c r="P351" s="90"/>
      <c r="Q351" s="10"/>
      <c r="R351" s="10"/>
      <c r="S351" s="10"/>
      <c r="T351" s="10"/>
      <c r="U351" s="10"/>
      <c r="V351" s="10"/>
      <c r="W351" s="10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91"/>
      <c r="G352" s="91"/>
      <c r="H352" s="10"/>
      <c r="I352" s="10"/>
      <c r="J352" s="10"/>
      <c r="K352" s="93"/>
      <c r="L352" s="10"/>
      <c r="M352" s="10"/>
      <c r="N352" s="10"/>
      <c r="O352" s="10"/>
      <c r="P352" s="90"/>
      <c r="Q352" s="10"/>
      <c r="R352" s="10"/>
      <c r="S352" s="10"/>
      <c r="T352" s="10"/>
      <c r="U352" s="10"/>
      <c r="V352" s="10"/>
      <c r="W352" s="10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91"/>
      <c r="G353" s="91"/>
      <c r="H353" s="10"/>
      <c r="I353" s="10"/>
      <c r="J353" s="10"/>
      <c r="K353" s="93"/>
      <c r="L353" s="10"/>
      <c r="M353" s="10"/>
      <c r="N353" s="10"/>
      <c r="O353" s="10"/>
      <c r="P353" s="90"/>
      <c r="Q353" s="10"/>
      <c r="R353" s="10"/>
      <c r="S353" s="10"/>
      <c r="T353" s="10"/>
      <c r="U353" s="10"/>
      <c r="V353" s="10"/>
      <c r="W353" s="10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91"/>
      <c r="G354" s="91"/>
      <c r="H354" s="10"/>
      <c r="I354" s="10"/>
      <c r="J354" s="10"/>
      <c r="K354" s="93"/>
      <c r="L354" s="10"/>
      <c r="M354" s="10"/>
      <c r="N354" s="10"/>
      <c r="O354" s="10"/>
      <c r="P354" s="90"/>
      <c r="Q354" s="10"/>
      <c r="R354" s="10"/>
      <c r="S354" s="10"/>
      <c r="T354" s="10"/>
      <c r="U354" s="10"/>
      <c r="V354" s="10"/>
      <c r="W354" s="10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91"/>
      <c r="G355" s="91"/>
      <c r="H355" s="10"/>
      <c r="I355" s="10"/>
      <c r="J355" s="10"/>
      <c r="K355" s="93"/>
      <c r="L355" s="10"/>
      <c r="M355" s="10"/>
      <c r="N355" s="10"/>
      <c r="O355" s="10"/>
      <c r="P355" s="90"/>
      <c r="Q355" s="10"/>
      <c r="R355" s="10"/>
      <c r="S355" s="10"/>
      <c r="T355" s="10"/>
      <c r="U355" s="10"/>
      <c r="V355" s="10"/>
      <c r="W355" s="10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91"/>
      <c r="G356" s="91"/>
      <c r="H356" s="10"/>
      <c r="I356" s="10"/>
      <c r="J356" s="10"/>
      <c r="K356" s="93"/>
      <c r="L356" s="10"/>
      <c r="M356" s="10"/>
      <c r="N356" s="10"/>
      <c r="O356" s="10"/>
      <c r="P356" s="90"/>
      <c r="Q356" s="10"/>
      <c r="R356" s="10"/>
      <c r="S356" s="10"/>
      <c r="T356" s="10"/>
      <c r="U356" s="10"/>
      <c r="V356" s="10"/>
      <c r="W356" s="10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91"/>
      <c r="G357" s="91"/>
      <c r="H357" s="10"/>
      <c r="I357" s="10"/>
      <c r="J357" s="10"/>
      <c r="K357" s="93"/>
      <c r="L357" s="10"/>
      <c r="M357" s="10"/>
      <c r="N357" s="10"/>
      <c r="O357" s="10"/>
      <c r="P357" s="90"/>
      <c r="Q357" s="10"/>
      <c r="R357" s="10"/>
      <c r="S357" s="10"/>
      <c r="T357" s="10"/>
      <c r="U357" s="10"/>
      <c r="V357" s="10"/>
      <c r="W357" s="10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91"/>
      <c r="G358" s="91"/>
      <c r="H358" s="10"/>
      <c r="I358" s="10"/>
      <c r="J358" s="10"/>
      <c r="K358" s="93"/>
      <c r="L358" s="10"/>
      <c r="M358" s="10"/>
      <c r="N358" s="10"/>
      <c r="O358" s="10"/>
      <c r="P358" s="90"/>
      <c r="Q358" s="10"/>
      <c r="R358" s="10"/>
      <c r="S358" s="10"/>
      <c r="T358" s="10"/>
      <c r="U358" s="10"/>
      <c r="V358" s="10"/>
      <c r="W358" s="10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91"/>
      <c r="G359" s="91"/>
      <c r="H359" s="10"/>
      <c r="I359" s="10"/>
      <c r="J359" s="10"/>
      <c r="K359" s="93"/>
      <c r="L359" s="10"/>
      <c r="M359" s="10"/>
      <c r="N359" s="10"/>
      <c r="O359" s="10"/>
      <c r="P359" s="90"/>
      <c r="Q359" s="10"/>
      <c r="R359" s="10"/>
      <c r="S359" s="10"/>
      <c r="T359" s="10"/>
      <c r="U359" s="10"/>
      <c r="V359" s="10"/>
      <c r="W359" s="10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91"/>
      <c r="G360" s="91"/>
      <c r="H360" s="10"/>
      <c r="I360" s="10"/>
      <c r="J360" s="10"/>
      <c r="K360" s="93"/>
      <c r="L360" s="10"/>
      <c r="M360" s="10"/>
      <c r="N360" s="10"/>
      <c r="O360" s="10"/>
      <c r="P360" s="90"/>
      <c r="Q360" s="10"/>
      <c r="R360" s="10"/>
      <c r="S360" s="10"/>
      <c r="T360" s="10"/>
      <c r="U360" s="10"/>
      <c r="V360" s="10"/>
      <c r="W360" s="10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91"/>
      <c r="G361" s="91"/>
      <c r="H361" s="10"/>
      <c r="I361" s="10"/>
      <c r="J361" s="10"/>
      <c r="K361" s="93"/>
      <c r="L361" s="10"/>
      <c r="M361" s="10"/>
      <c r="N361" s="10"/>
      <c r="O361" s="10"/>
      <c r="P361" s="90"/>
      <c r="Q361" s="10"/>
      <c r="R361" s="10"/>
      <c r="S361" s="10"/>
      <c r="T361" s="10"/>
      <c r="U361" s="10"/>
      <c r="V361" s="10"/>
      <c r="W361" s="10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91"/>
      <c r="G362" s="91"/>
      <c r="H362" s="10"/>
      <c r="I362" s="10"/>
      <c r="J362" s="10"/>
      <c r="K362" s="93"/>
      <c r="L362" s="10"/>
      <c r="M362" s="10"/>
      <c r="N362" s="10"/>
      <c r="O362" s="10"/>
      <c r="P362" s="90"/>
      <c r="Q362" s="10"/>
      <c r="R362" s="10"/>
      <c r="S362" s="10"/>
      <c r="T362" s="10"/>
      <c r="U362" s="10"/>
      <c r="V362" s="10"/>
      <c r="W362" s="10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91"/>
      <c r="G363" s="91"/>
      <c r="H363" s="10"/>
      <c r="I363" s="10"/>
      <c r="J363" s="10"/>
      <c r="K363" s="93"/>
      <c r="L363" s="10"/>
      <c r="M363" s="10"/>
      <c r="N363" s="10"/>
      <c r="O363" s="10"/>
      <c r="P363" s="90"/>
      <c r="Q363" s="10"/>
      <c r="R363" s="10"/>
      <c r="S363" s="10"/>
      <c r="T363" s="10"/>
      <c r="U363" s="10"/>
      <c r="V363" s="10"/>
      <c r="W363" s="10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91"/>
      <c r="G364" s="91"/>
      <c r="H364" s="10"/>
      <c r="I364" s="10"/>
      <c r="J364" s="10"/>
      <c r="K364" s="93"/>
      <c r="L364" s="10"/>
      <c r="M364" s="10"/>
      <c r="N364" s="10"/>
      <c r="O364" s="10"/>
      <c r="P364" s="90"/>
      <c r="Q364" s="10"/>
      <c r="R364" s="10"/>
      <c r="S364" s="10"/>
      <c r="T364" s="10"/>
      <c r="U364" s="10"/>
      <c r="V364" s="10"/>
      <c r="W364" s="10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91"/>
      <c r="G365" s="91"/>
      <c r="H365" s="10"/>
      <c r="I365" s="10"/>
      <c r="J365" s="10"/>
      <c r="K365" s="93"/>
      <c r="L365" s="10"/>
      <c r="M365" s="10"/>
      <c r="N365" s="10"/>
      <c r="O365" s="10"/>
      <c r="P365" s="90"/>
      <c r="Q365" s="10"/>
      <c r="R365" s="10"/>
      <c r="S365" s="10"/>
      <c r="T365" s="10"/>
      <c r="U365" s="10"/>
      <c r="V365" s="10"/>
      <c r="W365" s="10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91"/>
      <c r="G366" s="91"/>
      <c r="H366" s="10"/>
      <c r="I366" s="10"/>
      <c r="J366" s="10"/>
      <c r="K366" s="93"/>
      <c r="L366" s="10"/>
      <c r="M366" s="10"/>
      <c r="N366" s="10"/>
      <c r="O366" s="10"/>
      <c r="P366" s="90"/>
      <c r="Q366" s="10"/>
      <c r="R366" s="10"/>
      <c r="S366" s="10"/>
      <c r="T366" s="10"/>
      <c r="U366" s="10"/>
      <c r="V366" s="10"/>
      <c r="W366" s="10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91"/>
      <c r="G367" s="91"/>
      <c r="H367" s="10"/>
      <c r="I367" s="10"/>
      <c r="J367" s="10"/>
      <c r="K367" s="93"/>
      <c r="L367" s="10"/>
      <c r="M367" s="10"/>
      <c r="N367" s="10"/>
      <c r="O367" s="10"/>
      <c r="P367" s="90"/>
      <c r="Q367" s="10"/>
      <c r="R367" s="10"/>
      <c r="S367" s="10"/>
      <c r="T367" s="10"/>
      <c r="U367" s="10"/>
      <c r="V367" s="10"/>
      <c r="W367" s="10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91"/>
      <c r="G368" s="91"/>
      <c r="H368" s="10"/>
      <c r="I368" s="10"/>
      <c r="J368" s="10"/>
      <c r="K368" s="93"/>
      <c r="L368" s="10"/>
      <c r="M368" s="10"/>
      <c r="N368" s="10"/>
      <c r="O368" s="10"/>
      <c r="P368" s="90"/>
      <c r="Q368" s="10"/>
      <c r="R368" s="10"/>
      <c r="S368" s="10"/>
      <c r="T368" s="10"/>
      <c r="U368" s="10"/>
      <c r="V368" s="10"/>
      <c r="W368" s="10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91"/>
      <c r="G369" s="91"/>
      <c r="H369" s="10"/>
      <c r="I369" s="10"/>
      <c r="J369" s="10"/>
      <c r="K369" s="93"/>
      <c r="L369" s="10"/>
      <c r="M369" s="10"/>
      <c r="N369" s="10"/>
      <c r="O369" s="10"/>
      <c r="P369" s="90"/>
      <c r="Q369" s="10"/>
      <c r="R369" s="10"/>
      <c r="S369" s="10"/>
      <c r="T369" s="10"/>
      <c r="U369" s="10"/>
      <c r="V369" s="10"/>
      <c r="W369" s="10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91"/>
      <c r="G370" s="91"/>
      <c r="H370" s="10"/>
      <c r="I370" s="10"/>
      <c r="J370" s="10"/>
      <c r="K370" s="93"/>
      <c r="L370" s="10"/>
      <c r="M370" s="10"/>
      <c r="N370" s="10"/>
      <c r="O370" s="10"/>
      <c r="P370" s="90"/>
      <c r="Q370" s="10"/>
      <c r="R370" s="10"/>
      <c r="S370" s="10"/>
      <c r="T370" s="10"/>
      <c r="U370" s="10"/>
      <c r="V370" s="10"/>
      <c r="W370" s="10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91"/>
      <c r="G371" s="91"/>
      <c r="H371" s="10"/>
      <c r="I371" s="10"/>
      <c r="J371" s="10"/>
      <c r="K371" s="93"/>
      <c r="L371" s="10"/>
      <c r="M371" s="10"/>
      <c r="N371" s="10"/>
      <c r="O371" s="10"/>
      <c r="P371" s="90"/>
      <c r="Q371" s="10"/>
      <c r="R371" s="10"/>
      <c r="S371" s="10"/>
      <c r="T371" s="10"/>
      <c r="U371" s="10"/>
      <c r="V371" s="10"/>
      <c r="W371" s="10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91"/>
      <c r="G372" s="91"/>
      <c r="H372" s="10"/>
      <c r="I372" s="10"/>
      <c r="J372" s="10"/>
      <c r="K372" s="93"/>
      <c r="L372" s="10"/>
      <c r="M372" s="10"/>
      <c r="N372" s="10"/>
      <c r="O372" s="10"/>
      <c r="P372" s="90"/>
      <c r="Q372" s="10"/>
      <c r="R372" s="10"/>
      <c r="S372" s="10"/>
      <c r="T372" s="10"/>
      <c r="U372" s="10"/>
      <c r="V372" s="10"/>
      <c r="W372" s="10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6"/>
      <c r="G373" s="6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  <row r="2125" spans="2:196" x14ac:dyDescent="0.2">
      <c r="B2125" s="3"/>
      <c r="C2125" s="3"/>
      <c r="D2125" s="3"/>
      <c r="E2125" s="3"/>
      <c r="F2125" s="6"/>
      <c r="G2125" s="6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</row>
    <row r="2126" spans="2:196" x14ac:dyDescent="0.2">
      <c r="B2126" s="3"/>
      <c r="C2126" s="3"/>
      <c r="D2126" s="3"/>
      <c r="E2126" s="3"/>
      <c r="F2126" s="6"/>
      <c r="G2126" s="6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</row>
    <row r="2127" spans="2:196" x14ac:dyDescent="0.2">
      <c r="B2127" s="3"/>
      <c r="C2127" s="3"/>
      <c r="D2127" s="3"/>
      <c r="E2127" s="3"/>
      <c r="F2127" s="6"/>
      <c r="G2127" s="6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</row>
    <row r="2128" spans="2:196" x14ac:dyDescent="0.2">
      <c r="B2128" s="3"/>
      <c r="C2128" s="3"/>
      <c r="D2128" s="3"/>
      <c r="E2128" s="3"/>
      <c r="F2128" s="6"/>
      <c r="G2128" s="6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</row>
    <row r="2129" spans="2:196" x14ac:dyDescent="0.2">
      <c r="B2129" s="3"/>
      <c r="C2129" s="3"/>
      <c r="D2129" s="3"/>
      <c r="E2129" s="3"/>
      <c r="F2129" s="6"/>
      <c r="G2129" s="6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</row>
    <row r="2130" spans="2:196" x14ac:dyDescent="0.2">
      <c r="B2130" s="3"/>
      <c r="C2130" s="3"/>
      <c r="D2130" s="3"/>
      <c r="E2130" s="3"/>
      <c r="F2130" s="6"/>
      <c r="G2130" s="6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</row>
    <row r="2131" spans="2:196" x14ac:dyDescent="0.2">
      <c r="B2131" s="3"/>
      <c r="C2131" s="3"/>
      <c r="D2131" s="3"/>
      <c r="E2131" s="3"/>
      <c r="F2131" s="6"/>
      <c r="G2131" s="6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</row>
    <row r="2132" spans="2:196" x14ac:dyDescent="0.2">
      <c r="B2132" s="3"/>
      <c r="C2132" s="3"/>
      <c r="D2132" s="3"/>
      <c r="E2132" s="3"/>
      <c r="F2132" s="6"/>
      <c r="G2132" s="6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</row>
    <row r="2133" spans="2:196" x14ac:dyDescent="0.2">
      <c r="B2133" s="3"/>
      <c r="C2133" s="3"/>
      <c r="D2133" s="3"/>
      <c r="E2133" s="3"/>
      <c r="F2133" s="6"/>
      <c r="G2133" s="6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</row>
    <row r="2134" spans="2:196" x14ac:dyDescent="0.2">
      <c r="B2134" s="3"/>
      <c r="C2134" s="3"/>
      <c r="D2134" s="3"/>
      <c r="E2134" s="3"/>
      <c r="F2134" s="6"/>
      <c r="G2134" s="6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</row>
    <row r="2135" spans="2:196" x14ac:dyDescent="0.2">
      <c r="B2135" s="3"/>
      <c r="C2135" s="3"/>
      <c r="D2135" s="3"/>
      <c r="E2135" s="3"/>
      <c r="F2135" s="6"/>
      <c r="G2135" s="6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</row>
    <row r="2136" spans="2:196" x14ac:dyDescent="0.2">
      <c r="B2136" s="3"/>
      <c r="C2136" s="3"/>
      <c r="D2136" s="3"/>
      <c r="E2136" s="3"/>
      <c r="F2136" s="6"/>
      <c r="G2136" s="6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</row>
    <row r="2137" spans="2:196" x14ac:dyDescent="0.2">
      <c r="B2137" s="3"/>
      <c r="C2137" s="3"/>
      <c r="D2137" s="3"/>
      <c r="E2137" s="3"/>
      <c r="F2137" s="6"/>
      <c r="G2137" s="6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</row>
    <row r="2138" spans="2:196" x14ac:dyDescent="0.2">
      <c r="B2138" s="3"/>
      <c r="C2138" s="3"/>
      <c r="D2138" s="3"/>
      <c r="E2138" s="3"/>
      <c r="F2138" s="6"/>
      <c r="G2138" s="6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</row>
    <row r="2139" spans="2:196" x14ac:dyDescent="0.2">
      <c r="B2139" s="3"/>
      <c r="C2139" s="3"/>
      <c r="D2139" s="3"/>
      <c r="E2139" s="3"/>
      <c r="F2139" s="6"/>
      <c r="G2139" s="6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</row>
    <row r="2140" spans="2:196" x14ac:dyDescent="0.2">
      <c r="B2140" s="3"/>
      <c r="C2140" s="3"/>
      <c r="D2140" s="3"/>
      <c r="E2140" s="3"/>
      <c r="F2140" s="6"/>
      <c r="G2140" s="6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</row>
    <row r="2141" spans="2:196" x14ac:dyDescent="0.2">
      <c r="B2141" s="3"/>
      <c r="C2141" s="3"/>
      <c r="D2141" s="3"/>
      <c r="E2141" s="3"/>
      <c r="F2141" s="6"/>
      <c r="G2141" s="6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</row>
    <row r="2142" spans="2:196" x14ac:dyDescent="0.2">
      <c r="B2142" s="3"/>
      <c r="C2142" s="3"/>
      <c r="D2142" s="3"/>
      <c r="E2142" s="3"/>
      <c r="F2142" s="6"/>
      <c r="G2142" s="6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</row>
    <row r="2143" spans="2:196" x14ac:dyDescent="0.2">
      <c r="B2143" s="3"/>
      <c r="C2143" s="3"/>
      <c r="D2143" s="3"/>
      <c r="E2143" s="3"/>
      <c r="F2143" s="6"/>
      <c r="G2143" s="6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</row>
    <row r="2144" spans="2:196" x14ac:dyDescent="0.2">
      <c r="B2144" s="3"/>
      <c r="C2144" s="3"/>
      <c r="D2144" s="3"/>
      <c r="E2144" s="3"/>
      <c r="F2144" s="6"/>
      <c r="G2144" s="6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</row>
    <row r="2145" spans="2:196" x14ac:dyDescent="0.2">
      <c r="B2145" s="3"/>
      <c r="C2145" s="3"/>
      <c r="D2145" s="3"/>
      <c r="E2145" s="3"/>
      <c r="F2145" s="6"/>
      <c r="G2145" s="6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  <c r="GN2145" s="3"/>
    </row>
    <row r="2146" spans="2:196" x14ac:dyDescent="0.2">
      <c r="B2146" s="3"/>
      <c r="C2146" s="3"/>
      <c r="D2146" s="3"/>
      <c r="E2146" s="3"/>
      <c r="F2146" s="6"/>
      <c r="G2146" s="6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  <c r="GN2146" s="3"/>
    </row>
    <row r="2147" spans="2:196" x14ac:dyDescent="0.2">
      <c r="B2147" s="3"/>
      <c r="C2147" s="3"/>
      <c r="D2147" s="3"/>
      <c r="E2147" s="3"/>
      <c r="F2147" s="6"/>
      <c r="G2147" s="6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  <c r="GG2147" s="3"/>
      <c r="GH2147" s="3"/>
      <c r="GI2147" s="3"/>
      <c r="GJ2147" s="3"/>
      <c r="GK2147" s="3"/>
      <c r="GL2147" s="3"/>
      <c r="GM2147" s="3"/>
      <c r="GN2147" s="3"/>
    </row>
    <row r="2148" spans="2:196" x14ac:dyDescent="0.2">
      <c r="B2148" s="3"/>
      <c r="C2148" s="3"/>
      <c r="D2148" s="3"/>
      <c r="E2148" s="3"/>
      <c r="F2148" s="6"/>
      <c r="G2148" s="6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  <c r="FJ2148" s="3"/>
      <c r="FK2148" s="3"/>
      <c r="FL2148" s="3"/>
      <c r="FM2148" s="3"/>
      <c r="FN2148" s="3"/>
      <c r="FO2148" s="3"/>
      <c r="FP2148" s="3"/>
      <c r="FQ2148" s="3"/>
      <c r="FR2148" s="3"/>
      <c r="FS2148" s="3"/>
      <c r="FT2148" s="3"/>
      <c r="FU2148" s="3"/>
      <c r="FV2148" s="3"/>
      <c r="FW2148" s="3"/>
      <c r="FX2148" s="3"/>
      <c r="FY2148" s="3"/>
      <c r="FZ2148" s="3"/>
      <c r="GA2148" s="3"/>
      <c r="GB2148" s="3"/>
      <c r="GC2148" s="3"/>
      <c r="GD2148" s="3"/>
      <c r="GE2148" s="3"/>
      <c r="GF2148" s="3"/>
      <c r="GG2148" s="3"/>
      <c r="GH2148" s="3"/>
      <c r="GI2148" s="3"/>
      <c r="GJ2148" s="3"/>
      <c r="GK2148" s="3"/>
      <c r="GL2148" s="3"/>
      <c r="GM2148" s="3"/>
      <c r="GN2148" s="3"/>
    </row>
    <row r="2149" spans="2:196" x14ac:dyDescent="0.2">
      <c r="B2149" s="3"/>
      <c r="C2149" s="3"/>
      <c r="D2149" s="3"/>
      <c r="E2149" s="3"/>
      <c r="F2149" s="6"/>
      <c r="G2149" s="6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  <c r="FJ2149" s="3"/>
      <c r="FK2149" s="3"/>
      <c r="FL2149" s="3"/>
      <c r="FM2149" s="3"/>
      <c r="FN2149" s="3"/>
      <c r="FO2149" s="3"/>
      <c r="FP2149" s="3"/>
      <c r="FQ2149" s="3"/>
      <c r="FR2149" s="3"/>
      <c r="FS2149" s="3"/>
      <c r="FT2149" s="3"/>
      <c r="FU2149" s="3"/>
      <c r="FV2149" s="3"/>
      <c r="FW2149" s="3"/>
      <c r="FX2149" s="3"/>
      <c r="FY2149" s="3"/>
      <c r="FZ2149" s="3"/>
      <c r="GA2149" s="3"/>
      <c r="GB2149" s="3"/>
      <c r="GC2149" s="3"/>
      <c r="GD2149" s="3"/>
      <c r="GE2149" s="3"/>
      <c r="GF2149" s="3"/>
      <c r="GG2149" s="3"/>
      <c r="GH2149" s="3"/>
      <c r="GI2149" s="3"/>
      <c r="GJ2149" s="3"/>
      <c r="GK2149" s="3"/>
      <c r="GL2149" s="3"/>
      <c r="GM2149" s="3"/>
      <c r="GN2149" s="3"/>
    </row>
  </sheetData>
  <mergeCells count="29">
    <mergeCell ref="E181:F181"/>
    <mergeCell ref="S3:S4"/>
    <mergeCell ref="T3:T4"/>
    <mergeCell ref="U3:U4"/>
    <mergeCell ref="V3:V4"/>
    <mergeCell ref="A177:E177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L3:L4"/>
    <mergeCell ref="A1:V1"/>
    <mergeCell ref="A2:A4"/>
    <mergeCell ref="B2:B4"/>
    <mergeCell ref="C2:C4"/>
    <mergeCell ref="D2:D4"/>
    <mergeCell ref="E2:E4"/>
    <mergeCell ref="F2:K2"/>
    <mergeCell ref="L2:Q2"/>
    <mergeCell ref="R2:W2"/>
    <mergeCell ref="F3:F4"/>
    <mergeCell ref="W3:W4"/>
    <mergeCell ref="Q3:Q4"/>
    <mergeCell ref="R3:R4"/>
  </mergeCells>
  <pageMargins left="0.6692913385826772" right="0.51181102362204722" top="0.74803149606299213" bottom="0.47244094488188981" header="0" footer="0"/>
  <pageSetup paperSize="9" scale="39" fitToHeight="7" orientation="landscape" r:id="rId1"/>
  <headerFooter alignWithMargins="0"/>
  <rowBreaks count="5" manualBreakCount="5">
    <brk id="55" max="22" man="1"/>
    <brk id="87" max="22" man="1"/>
    <brk id="153" max="22" man="1"/>
    <brk id="167" max="22" man="1"/>
    <brk id="181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аналіз</vt:lpstr>
      <vt:lpstr>аналіз!Заголовки_для_печати</vt:lpstr>
      <vt:lpstr>аналіз!Область_печати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Дуброва Катерина</cp:lastModifiedBy>
  <cp:lastPrinted>2024-05-09T09:14:30Z</cp:lastPrinted>
  <dcterms:created xsi:type="dcterms:W3CDTF">2004-10-20T06:45:28Z</dcterms:created>
  <dcterms:modified xsi:type="dcterms:W3CDTF">2024-05-09T09:15:22Z</dcterms:modified>
</cp:coreProperties>
</file>