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"/>
    </mc:Choice>
  </mc:AlternateContent>
  <bookViews>
    <workbookView xWindow="-15" yWindow="3525" windowWidth="6000" windowHeight="3045" tabRatio="551"/>
  </bookViews>
  <sheets>
    <sheet name="аналіз" sheetId="21" r:id="rId1"/>
  </sheets>
  <definedNames>
    <definedName name="_xlnm._FilterDatabase" localSheetId="0" hidden="1">аналіз!$A$5:$GN$187</definedName>
    <definedName name="_xlnm.Print_Titles" localSheetId="0">аналіз!$2:$5</definedName>
    <definedName name="_xlnm.Print_Area" localSheetId="0">аналіз!$A$1:$W$186</definedName>
  </definedNames>
  <calcPr calcId="162913"/>
</workbook>
</file>

<file path=xl/calcChain.xml><?xml version="1.0" encoding="utf-8"?>
<calcChain xmlns="http://schemas.openxmlformats.org/spreadsheetml/2006/main">
  <c r="W165" i="21" l="1"/>
  <c r="W166" i="21"/>
  <c r="W167" i="21"/>
  <c r="W168" i="21"/>
  <c r="W169" i="21"/>
  <c r="W170" i="21"/>
  <c r="W171" i="21"/>
  <c r="W172" i="21"/>
  <c r="W173" i="21"/>
  <c r="W174" i="21"/>
  <c r="W175" i="21"/>
  <c r="W176" i="21"/>
  <c r="W177" i="21"/>
  <c r="W178" i="21"/>
  <c r="W179" i="21"/>
  <c r="V179" i="21"/>
  <c r="V165" i="21"/>
  <c r="V166" i="21"/>
  <c r="V167" i="21"/>
  <c r="V168" i="21"/>
  <c r="V169" i="21"/>
  <c r="V170" i="21"/>
  <c r="V171" i="21"/>
  <c r="V172" i="21"/>
  <c r="V173" i="21"/>
  <c r="V174" i="21"/>
  <c r="V175" i="21"/>
  <c r="V176" i="21"/>
  <c r="V177" i="21"/>
  <c r="V178" i="21"/>
  <c r="Q165" i="21"/>
  <c r="Q166" i="21"/>
  <c r="Q167" i="21"/>
  <c r="Q168" i="21"/>
  <c r="Q169" i="21"/>
  <c r="Q170" i="21"/>
  <c r="Q171" i="21"/>
  <c r="Q172" i="21"/>
  <c r="Q173" i="21"/>
  <c r="Q174" i="21"/>
  <c r="Q175" i="21"/>
  <c r="Q176" i="21"/>
  <c r="Q177" i="21"/>
  <c r="Q178" i="21"/>
  <c r="Q179" i="21"/>
  <c r="P165" i="21"/>
  <c r="P166" i="21"/>
  <c r="P167" i="21"/>
  <c r="P168" i="21"/>
  <c r="P169" i="21"/>
  <c r="P170" i="21"/>
  <c r="P171" i="21"/>
  <c r="P172" i="21"/>
  <c r="P173" i="21"/>
  <c r="P174" i="21"/>
  <c r="P175" i="21"/>
  <c r="P176" i="21"/>
  <c r="P177" i="21"/>
  <c r="P178" i="21"/>
  <c r="P179" i="21"/>
  <c r="K174" i="21"/>
  <c r="K175" i="21"/>
  <c r="K176" i="21"/>
  <c r="K177" i="21"/>
  <c r="K178" i="21"/>
  <c r="K179" i="21"/>
  <c r="J175" i="21"/>
  <c r="J176" i="21"/>
  <c r="J177" i="21"/>
  <c r="J178" i="21"/>
  <c r="J179" i="21"/>
  <c r="I175" i="21"/>
  <c r="I176" i="21"/>
  <c r="I177" i="21"/>
  <c r="I178" i="21"/>
  <c r="I179" i="21"/>
  <c r="I173" i="21"/>
  <c r="I174" i="21"/>
  <c r="J173" i="21"/>
  <c r="J174" i="21"/>
  <c r="J152" i="21"/>
  <c r="K152" i="21" l="1"/>
  <c r="K153" i="21"/>
  <c r="K173" i="21"/>
  <c r="U172" i="21" l="1"/>
  <c r="U173" i="21"/>
  <c r="U174" i="21"/>
  <c r="U175" i="21"/>
  <c r="U176" i="21"/>
  <c r="U177" i="21"/>
  <c r="U178" i="21"/>
  <c r="U179" i="21"/>
  <c r="U181" i="21"/>
  <c r="U182" i="21"/>
  <c r="U183" i="21"/>
  <c r="T172" i="21"/>
  <c r="T173" i="21"/>
  <c r="T174" i="21"/>
  <c r="T175" i="21"/>
  <c r="T176" i="21"/>
  <c r="T177" i="21"/>
  <c r="T178" i="21"/>
  <c r="T179" i="21"/>
  <c r="S172" i="21"/>
  <c r="S173" i="21"/>
  <c r="S174" i="21"/>
  <c r="S175" i="21"/>
  <c r="S176" i="21"/>
  <c r="S177" i="21"/>
  <c r="S178" i="21"/>
  <c r="S179" i="21"/>
  <c r="R172" i="21"/>
  <c r="R173" i="21"/>
  <c r="R174" i="21"/>
  <c r="R175" i="21"/>
  <c r="R176" i="21"/>
  <c r="R177" i="21"/>
  <c r="R178" i="21"/>
  <c r="R179" i="21"/>
  <c r="O148" i="21" l="1"/>
  <c r="N148" i="21"/>
  <c r="M148" i="21"/>
  <c r="L148" i="21"/>
  <c r="G148" i="21"/>
  <c r="H148" i="21"/>
  <c r="F148" i="21"/>
  <c r="O202" i="21"/>
  <c r="N202" i="21"/>
  <c r="M202" i="21"/>
  <c r="L202" i="21"/>
  <c r="G202" i="21"/>
  <c r="H202" i="21"/>
  <c r="F202" i="21"/>
  <c r="O206" i="21"/>
  <c r="N206" i="21"/>
  <c r="M206" i="21"/>
  <c r="L206" i="21"/>
  <c r="G206" i="21"/>
  <c r="H206" i="21"/>
  <c r="F206" i="21"/>
  <c r="S206" i="21" s="1"/>
  <c r="L7" i="21"/>
  <c r="H7" i="21" l="1"/>
  <c r="J183" i="21"/>
  <c r="J184" i="21"/>
  <c r="K183" i="21"/>
  <c r="K184" i="21"/>
  <c r="P183" i="21"/>
  <c r="P184" i="21"/>
  <c r="Q183" i="21"/>
  <c r="Q184" i="21"/>
  <c r="U184" i="21"/>
  <c r="T183" i="21"/>
  <c r="T184" i="21"/>
  <c r="W184" i="21" s="1"/>
  <c r="R183" i="21"/>
  <c r="R184" i="21"/>
  <c r="V183" i="21" l="1"/>
  <c r="V184" i="21"/>
  <c r="W183" i="21"/>
  <c r="O163" i="21"/>
  <c r="M163" i="21"/>
  <c r="N163" i="21"/>
  <c r="J172" i="21"/>
  <c r="K172" i="21"/>
  <c r="G163" i="21" l="1"/>
  <c r="H163" i="21"/>
  <c r="L163" i="21"/>
  <c r="F163" i="21"/>
  <c r="K171" i="21" l="1"/>
  <c r="G51" i="21"/>
  <c r="G7" i="21" l="1"/>
  <c r="S93" i="21" l="1"/>
  <c r="Q62" i="21" l="1"/>
  <c r="P202" i="21" l="1"/>
  <c r="M99" i="21"/>
  <c r="O7" i="21" l="1"/>
  <c r="N7" i="21"/>
  <c r="M7" i="21"/>
  <c r="F7" i="21"/>
  <c r="G192" i="21"/>
  <c r="O197" i="21"/>
  <c r="N197" i="21"/>
  <c r="M197" i="21"/>
  <c r="L197" i="21"/>
  <c r="G197" i="21"/>
  <c r="F197" i="21"/>
  <c r="H197" i="21"/>
  <c r="S197" i="21" l="1"/>
  <c r="T197" i="21"/>
  <c r="U197" i="21"/>
  <c r="R197" i="21"/>
  <c r="V197" i="21" l="1"/>
  <c r="W197" i="21"/>
  <c r="L71" i="21"/>
  <c r="G99" i="21" l="1"/>
  <c r="H99" i="21"/>
  <c r="F99" i="21"/>
  <c r="U36" i="21"/>
  <c r="U37" i="21"/>
  <c r="T36" i="21"/>
  <c r="T37" i="21"/>
  <c r="S36" i="21"/>
  <c r="S37" i="21"/>
  <c r="R36" i="21"/>
  <c r="R37" i="21"/>
  <c r="Q36" i="21"/>
  <c r="Q37" i="21"/>
  <c r="Q197" i="21" s="1"/>
  <c r="P36" i="21"/>
  <c r="P37" i="21"/>
  <c r="P197" i="21" s="1"/>
  <c r="M9" i="21"/>
  <c r="N9" i="21"/>
  <c r="O9" i="21"/>
  <c r="L9" i="21"/>
  <c r="K36" i="21"/>
  <c r="K37" i="21"/>
  <c r="K197" i="21" s="1"/>
  <c r="J36" i="21"/>
  <c r="J37" i="21"/>
  <c r="J197" i="21" s="1"/>
  <c r="G9" i="21"/>
  <c r="H9" i="21"/>
  <c r="F9" i="21"/>
  <c r="W37" i="21" l="1"/>
  <c r="W36" i="21"/>
  <c r="V36" i="21"/>
  <c r="V37" i="21"/>
  <c r="N3" i="21"/>
  <c r="M201" i="21" l="1"/>
  <c r="N201" i="21"/>
  <c r="O201" i="21"/>
  <c r="L201" i="21"/>
  <c r="G201" i="21"/>
  <c r="H201" i="21"/>
  <c r="F201" i="21"/>
  <c r="R201" i="21" l="1"/>
  <c r="S201" i="21"/>
  <c r="T201" i="21"/>
  <c r="U201" i="21"/>
  <c r="Q201" i="21"/>
  <c r="K201" i="21"/>
  <c r="J201" i="21"/>
  <c r="P201" i="21"/>
  <c r="W201" i="21" l="1"/>
  <c r="V201" i="21"/>
  <c r="N51" i="21"/>
  <c r="U152" i="21" l="1"/>
  <c r="T152" i="21"/>
  <c r="S152" i="21"/>
  <c r="R152" i="21"/>
  <c r="Q10" i="21"/>
  <c r="Q11" i="21"/>
  <c r="Q12" i="21"/>
  <c r="Q13" i="21"/>
  <c r="Q14" i="21"/>
  <c r="Q15" i="21"/>
  <c r="Q16" i="21"/>
  <c r="Q17" i="21"/>
  <c r="Q18" i="21"/>
  <c r="Q19" i="21"/>
  <c r="Q20" i="2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9" i="21"/>
  <c r="Q40" i="21"/>
  <c r="Q41" i="21"/>
  <c r="Q42" i="21"/>
  <c r="Q43" i="21"/>
  <c r="Q44" i="21"/>
  <c r="Q45" i="21"/>
  <c r="Q46" i="21"/>
  <c r="Q47" i="21"/>
  <c r="Q48" i="21"/>
  <c r="Q49" i="21"/>
  <c r="Q50" i="21"/>
  <c r="Q52" i="21"/>
  <c r="Q53" i="21"/>
  <c r="Q54" i="21"/>
  <c r="Q55" i="21"/>
  <c r="Q56" i="21"/>
  <c r="Q57" i="21"/>
  <c r="Q58" i="21"/>
  <c r="Q59" i="21"/>
  <c r="Q60" i="21"/>
  <c r="Q61" i="21"/>
  <c r="Q63" i="21"/>
  <c r="Q64" i="21"/>
  <c r="Q65" i="21"/>
  <c r="Q66" i="21"/>
  <c r="Q67" i="21"/>
  <c r="Q68" i="21"/>
  <c r="Q69" i="21"/>
  <c r="Q70" i="21"/>
  <c r="Q72" i="21"/>
  <c r="Q73" i="21"/>
  <c r="Q74" i="21"/>
  <c r="Q75" i="21"/>
  <c r="Q77" i="21"/>
  <c r="Q78" i="21"/>
  <c r="Q79" i="21"/>
  <c r="Q80" i="21"/>
  <c r="Q81" i="21"/>
  <c r="Q82" i="21"/>
  <c r="Q83" i="21"/>
  <c r="Q84" i="21"/>
  <c r="Q85" i="21"/>
  <c r="Q87" i="21"/>
  <c r="Q88" i="21"/>
  <c r="Q89" i="21"/>
  <c r="Q90" i="21"/>
  <c r="Q91" i="21"/>
  <c r="Q92" i="21"/>
  <c r="Q93" i="21"/>
  <c r="Q94" i="21"/>
  <c r="Q95" i="21"/>
  <c r="Q96" i="21"/>
  <c r="Q97" i="21"/>
  <c r="Q98" i="21"/>
  <c r="Q100" i="21"/>
  <c r="Q101" i="21"/>
  <c r="Q102" i="21"/>
  <c r="Q103" i="21"/>
  <c r="Q104" i="21"/>
  <c r="Q105" i="21"/>
  <c r="Q106" i="21"/>
  <c r="Q107" i="21"/>
  <c r="Q108" i="21"/>
  <c r="Q109" i="21"/>
  <c r="Q110" i="21"/>
  <c r="Q111" i="21"/>
  <c r="Q112" i="21"/>
  <c r="Q113" i="21"/>
  <c r="Q114" i="21"/>
  <c r="Q115" i="21"/>
  <c r="Q116" i="21"/>
  <c r="Q117" i="21"/>
  <c r="Q118" i="21"/>
  <c r="Q119" i="21"/>
  <c r="Q120" i="21"/>
  <c r="Q121" i="21"/>
  <c r="Q122" i="21"/>
  <c r="Q123" i="21"/>
  <c r="Q124" i="21"/>
  <c r="Q125" i="21"/>
  <c r="Q126" i="21"/>
  <c r="Q127" i="21"/>
  <c r="Q128" i="21"/>
  <c r="Q129" i="21"/>
  <c r="Q130" i="21"/>
  <c r="Q131" i="21"/>
  <c r="Q132" i="21"/>
  <c r="Q133" i="21"/>
  <c r="Q134" i="21"/>
  <c r="Q135" i="21"/>
  <c r="Q137" i="21"/>
  <c r="Q138" i="21"/>
  <c r="Q139" i="21"/>
  <c r="Q140" i="21"/>
  <c r="Q141" i="21"/>
  <c r="Q142" i="21"/>
  <c r="Q143" i="21"/>
  <c r="Q144" i="21"/>
  <c r="Q145" i="21"/>
  <c r="Q146" i="21"/>
  <c r="Q147" i="21"/>
  <c r="Q150" i="21"/>
  <c r="Q151" i="21"/>
  <c r="Q153" i="21"/>
  <c r="Q149" i="21"/>
  <c r="Q154" i="21"/>
  <c r="Q155" i="21"/>
  <c r="Q156" i="21"/>
  <c r="Q157" i="21"/>
  <c r="Q158" i="21"/>
  <c r="Q159" i="21"/>
  <c r="Q160" i="21"/>
  <c r="Q161" i="21"/>
  <c r="Q162" i="21"/>
  <c r="Q152" i="21"/>
  <c r="P10" i="21"/>
  <c r="P11" i="21"/>
  <c r="P12" i="21"/>
  <c r="P13" i="21"/>
  <c r="P14" i="21"/>
  <c r="P15" i="21"/>
  <c r="P16" i="21"/>
  <c r="P17" i="21"/>
  <c r="P18" i="21"/>
  <c r="P19" i="21"/>
  <c r="P20" i="2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9" i="21"/>
  <c r="P40" i="21"/>
  <c r="P41" i="21"/>
  <c r="P42" i="21"/>
  <c r="P43" i="21"/>
  <c r="P44" i="21"/>
  <c r="P45" i="21"/>
  <c r="P46" i="21"/>
  <c r="P47" i="21"/>
  <c r="P48" i="21"/>
  <c r="P49" i="21"/>
  <c r="P50" i="21"/>
  <c r="P52" i="21"/>
  <c r="P53" i="21"/>
  <c r="P54" i="21"/>
  <c r="P55" i="21"/>
  <c r="P56" i="21"/>
  <c r="P57" i="21"/>
  <c r="P58" i="21"/>
  <c r="P59" i="21"/>
  <c r="P60" i="21"/>
  <c r="P61" i="21"/>
  <c r="P62" i="21"/>
  <c r="P63" i="21"/>
  <c r="P64" i="21"/>
  <c r="P65" i="21"/>
  <c r="P66" i="21"/>
  <c r="P67" i="21"/>
  <c r="P68" i="21"/>
  <c r="P69" i="21"/>
  <c r="P70" i="21"/>
  <c r="P72" i="21"/>
  <c r="P73" i="21"/>
  <c r="P74" i="21"/>
  <c r="P75" i="21"/>
  <c r="P77" i="21"/>
  <c r="P78" i="21"/>
  <c r="P79" i="21"/>
  <c r="P80" i="21"/>
  <c r="P81" i="21"/>
  <c r="P82" i="21"/>
  <c r="P83" i="21"/>
  <c r="P84" i="21"/>
  <c r="P85" i="21"/>
  <c r="P87" i="21"/>
  <c r="P88" i="21"/>
  <c r="P89" i="21"/>
  <c r="P90" i="21"/>
  <c r="P91" i="21"/>
  <c r="P92" i="21"/>
  <c r="P93" i="21"/>
  <c r="P94" i="21"/>
  <c r="P95" i="21"/>
  <c r="P96" i="21"/>
  <c r="P97" i="21"/>
  <c r="P98" i="21"/>
  <c r="P100" i="21"/>
  <c r="P101" i="21"/>
  <c r="P102" i="21"/>
  <c r="P103" i="21"/>
  <c r="P104" i="21"/>
  <c r="P105" i="21"/>
  <c r="P106" i="21"/>
  <c r="P107" i="21"/>
  <c r="P108" i="21"/>
  <c r="P109" i="21"/>
  <c r="P110" i="21"/>
  <c r="P111" i="21"/>
  <c r="P112" i="21"/>
  <c r="P113" i="21"/>
  <c r="P114" i="21"/>
  <c r="P115" i="21"/>
  <c r="P116" i="21"/>
  <c r="P117" i="21"/>
  <c r="P118" i="21"/>
  <c r="P119" i="21"/>
  <c r="P120" i="21"/>
  <c r="P121" i="21"/>
  <c r="P122" i="21"/>
  <c r="P123" i="21"/>
  <c r="P124" i="21"/>
  <c r="P125" i="21"/>
  <c r="P126" i="21"/>
  <c r="P127" i="21"/>
  <c r="P128" i="21"/>
  <c r="P129" i="21"/>
  <c r="P130" i="21"/>
  <c r="P131" i="21"/>
  <c r="P132" i="21"/>
  <c r="P133" i="21"/>
  <c r="P134" i="21"/>
  <c r="P135" i="21"/>
  <c r="P137" i="21"/>
  <c r="P138" i="21"/>
  <c r="P139" i="21"/>
  <c r="P140" i="21"/>
  <c r="P141" i="21"/>
  <c r="P142" i="21"/>
  <c r="P143" i="21"/>
  <c r="P144" i="21"/>
  <c r="P145" i="21"/>
  <c r="P146" i="21"/>
  <c r="P147" i="21"/>
  <c r="P150" i="21"/>
  <c r="P151" i="21"/>
  <c r="P153" i="21"/>
  <c r="P149" i="21"/>
  <c r="P154" i="21"/>
  <c r="P155" i="21"/>
  <c r="P156" i="21"/>
  <c r="P157" i="21"/>
  <c r="P158" i="21"/>
  <c r="P159" i="21"/>
  <c r="P160" i="21"/>
  <c r="P161" i="21"/>
  <c r="P162" i="21"/>
  <c r="P152" i="21"/>
  <c r="W152" i="21" l="1"/>
  <c r="Q148" i="21"/>
  <c r="P148" i="21"/>
  <c r="V152" i="21"/>
  <c r="P186" i="21" l="1"/>
  <c r="J186" i="21"/>
  <c r="F192" i="21" l="1"/>
  <c r="H199" i="21"/>
  <c r="P164" i="21" l="1"/>
  <c r="P181" i="21"/>
  <c r="P182" i="21"/>
  <c r="P187" i="21"/>
  <c r="P188" i="21"/>
  <c r="P189" i="21"/>
  <c r="P190" i="21"/>
  <c r="P191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2" i="21"/>
  <c r="J73" i="21"/>
  <c r="J74" i="21"/>
  <c r="J75" i="21"/>
  <c r="J77" i="21"/>
  <c r="J78" i="21"/>
  <c r="J79" i="21"/>
  <c r="J80" i="21"/>
  <c r="J81" i="21"/>
  <c r="J82" i="21"/>
  <c r="J83" i="21"/>
  <c r="J84" i="21"/>
  <c r="J85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7" i="21"/>
  <c r="J138" i="21"/>
  <c r="J139" i="21"/>
  <c r="J140" i="21"/>
  <c r="J141" i="21"/>
  <c r="J142" i="21"/>
  <c r="J143" i="21"/>
  <c r="J144" i="21"/>
  <c r="J145" i="21"/>
  <c r="J146" i="21"/>
  <c r="J147" i="21"/>
  <c r="J150" i="21"/>
  <c r="J151" i="21"/>
  <c r="J153" i="21"/>
  <c r="J149" i="21"/>
  <c r="J154" i="21"/>
  <c r="J155" i="21"/>
  <c r="J156" i="21"/>
  <c r="J157" i="21"/>
  <c r="J158" i="21"/>
  <c r="J159" i="21"/>
  <c r="J160" i="21"/>
  <c r="J161" i="21"/>
  <c r="J162" i="21"/>
  <c r="J164" i="21"/>
  <c r="J165" i="21"/>
  <c r="J166" i="21"/>
  <c r="J167" i="21"/>
  <c r="J168" i="21"/>
  <c r="J169" i="21"/>
  <c r="J170" i="21"/>
  <c r="J171" i="21"/>
  <c r="J181" i="21"/>
  <c r="J182" i="21"/>
  <c r="J188" i="21"/>
  <c r="J189" i="21"/>
  <c r="J190" i="21"/>
  <c r="J191" i="21"/>
  <c r="F199" i="21"/>
  <c r="O199" i="21"/>
  <c r="N199" i="21"/>
  <c r="M199" i="21"/>
  <c r="L199" i="21"/>
  <c r="G199" i="21"/>
  <c r="K199" i="21" s="1"/>
  <c r="S199" i="21" l="1"/>
  <c r="R199" i="21"/>
  <c r="P199" i="21"/>
  <c r="U199" i="21"/>
  <c r="Q199" i="21"/>
  <c r="J199" i="21"/>
  <c r="T199" i="21"/>
  <c r="H200" i="21"/>
  <c r="L200" i="21"/>
  <c r="M200" i="21"/>
  <c r="N200" i="21"/>
  <c r="O200" i="21"/>
  <c r="G200" i="21"/>
  <c r="K110" i="21"/>
  <c r="R110" i="21"/>
  <c r="S110" i="21"/>
  <c r="T110" i="21"/>
  <c r="U110" i="21"/>
  <c r="K112" i="21"/>
  <c r="R112" i="21"/>
  <c r="S112" i="21"/>
  <c r="T112" i="21"/>
  <c r="U112" i="21"/>
  <c r="K113" i="21"/>
  <c r="R113" i="21"/>
  <c r="S113" i="21"/>
  <c r="T113" i="21"/>
  <c r="U113" i="21"/>
  <c r="F200" i="21"/>
  <c r="S202" i="21"/>
  <c r="R206" i="21"/>
  <c r="U151" i="21"/>
  <c r="U153" i="21"/>
  <c r="U149" i="21"/>
  <c r="U154" i="21"/>
  <c r="U155" i="21"/>
  <c r="U156" i="21"/>
  <c r="U157" i="21"/>
  <c r="U158" i="21"/>
  <c r="U159" i="21"/>
  <c r="U160" i="21"/>
  <c r="U161" i="21"/>
  <c r="U162" i="21"/>
  <c r="R200" i="21" l="1"/>
  <c r="S200" i="21"/>
  <c r="V199" i="21"/>
  <c r="W113" i="21"/>
  <c r="K200" i="21"/>
  <c r="J200" i="21"/>
  <c r="P206" i="21"/>
  <c r="Q206" i="21"/>
  <c r="Q202" i="21"/>
  <c r="V110" i="21"/>
  <c r="P200" i="21"/>
  <c r="Q200" i="21"/>
  <c r="V112" i="21"/>
  <c r="W199" i="21"/>
  <c r="P7" i="21"/>
  <c r="Q7" i="21"/>
  <c r="J206" i="21"/>
  <c r="K206" i="21"/>
  <c r="J202" i="21"/>
  <c r="K202" i="21"/>
  <c r="W110" i="21"/>
  <c r="V113" i="21"/>
  <c r="W112" i="21"/>
  <c r="U200" i="21"/>
  <c r="T200" i="21"/>
  <c r="V200" i="21" l="1"/>
  <c r="W200" i="21"/>
  <c r="O99" i="21"/>
  <c r="J148" i="21" l="1"/>
  <c r="K162" i="21"/>
  <c r="U171" i="21"/>
  <c r="T171" i="21"/>
  <c r="S171" i="21"/>
  <c r="R171" i="21"/>
  <c r="T153" i="21"/>
  <c r="S153" i="21"/>
  <c r="R153" i="21"/>
  <c r="W153" i="21" l="1"/>
  <c r="V153" i="21"/>
  <c r="P163" i="21"/>
  <c r="J163" i="21"/>
  <c r="T162" i="21"/>
  <c r="W162" i="21" l="1"/>
  <c r="V162" i="21"/>
  <c r="R162" i="21" l="1"/>
  <c r="S162" i="21"/>
  <c r="K159" i="21" l="1"/>
  <c r="K151" i="21"/>
  <c r="H192" i="21"/>
  <c r="J192" i="21" l="1"/>
  <c r="T141" i="21" l="1"/>
  <c r="T140" i="21"/>
  <c r="T139" i="21"/>
  <c r="T137" i="21"/>
  <c r="O76" i="21"/>
  <c r="T151" i="21" l="1"/>
  <c r="V151" i="21" l="1"/>
  <c r="W151" i="21"/>
  <c r="R151" i="21"/>
  <c r="S151" i="21"/>
  <c r="K40" i="21" l="1"/>
  <c r="R40" i="21"/>
  <c r="S40" i="21"/>
  <c r="T40" i="21"/>
  <c r="U40" i="21"/>
  <c r="V40" i="21" l="1"/>
  <c r="W40" i="21"/>
  <c r="U88" i="21"/>
  <c r="U206" i="21" l="1"/>
  <c r="T206" i="21"/>
  <c r="V206" i="21" l="1"/>
  <c r="W206" i="21"/>
  <c r="K88" i="21"/>
  <c r="H136" i="21" l="1"/>
  <c r="N99" i="21" l="1"/>
  <c r="L99" i="21"/>
  <c r="P99" i="21" l="1"/>
  <c r="Q99" i="21"/>
  <c r="K130" i="21"/>
  <c r="R130" i="21"/>
  <c r="S130" i="21"/>
  <c r="T130" i="21"/>
  <c r="U130" i="21"/>
  <c r="V130" i="21" l="1"/>
  <c r="W130" i="21"/>
  <c r="K167" i="21"/>
  <c r="U167" i="21"/>
  <c r="T167" i="21"/>
  <c r="S167" i="21"/>
  <c r="R167" i="21"/>
  <c r="K170" i="21" l="1"/>
  <c r="U170" i="21" l="1"/>
  <c r="K161" i="21"/>
  <c r="T170" i="21" l="1"/>
  <c r="R170" i="21" l="1"/>
  <c r="S170" i="21"/>
  <c r="T88" i="21" l="1"/>
  <c r="W88" i="21" s="1"/>
  <c r="T89" i="21"/>
  <c r="T90" i="21"/>
  <c r="T91" i="21"/>
  <c r="S88" i="21"/>
  <c r="S89" i="21"/>
  <c r="S90" i="21"/>
  <c r="S91" i="21"/>
  <c r="R88" i="21"/>
  <c r="R89" i="21"/>
  <c r="R90" i="21"/>
  <c r="R91" i="21"/>
  <c r="V88" i="21" l="1"/>
  <c r="Q9" i="21" l="1"/>
  <c r="P9" i="21"/>
  <c r="K9" i="21"/>
  <c r="J9" i="21"/>
  <c r="U9" i="21"/>
  <c r="T9" i="21"/>
  <c r="S9" i="21"/>
  <c r="R9" i="21"/>
  <c r="M86" i="21"/>
  <c r="O3" i="21" l="1"/>
  <c r="T161" i="21" l="1"/>
  <c r="T159" i="21"/>
  <c r="S161" i="21"/>
  <c r="S159" i="21"/>
  <c r="R161" i="21"/>
  <c r="R159" i="21"/>
  <c r="W159" i="21" l="1"/>
  <c r="V159" i="21"/>
  <c r="V161" i="21"/>
  <c r="W161" i="21"/>
  <c r="T10" i="21"/>
  <c r="S169" i="21"/>
  <c r="S72" i="21" l="1"/>
  <c r="J99" i="21" l="1"/>
  <c r="U119" i="21"/>
  <c r="U120" i="21"/>
  <c r="U121" i="21"/>
  <c r="U122" i="21"/>
  <c r="U123" i="21"/>
  <c r="U124" i="21"/>
  <c r="U125" i="21"/>
  <c r="U126" i="21"/>
  <c r="T119" i="21"/>
  <c r="T120" i="21"/>
  <c r="T121" i="21"/>
  <c r="T122" i="21"/>
  <c r="T123" i="21"/>
  <c r="T124" i="21"/>
  <c r="T125" i="21"/>
  <c r="T126" i="21"/>
  <c r="K119" i="21"/>
  <c r="K120" i="21"/>
  <c r="K121" i="21"/>
  <c r="K122" i="21"/>
  <c r="K123" i="21"/>
  <c r="K124" i="21"/>
  <c r="K125" i="21"/>
  <c r="K126" i="21"/>
  <c r="U85" i="21"/>
  <c r="T85" i="21"/>
  <c r="S85" i="21"/>
  <c r="R85" i="21"/>
  <c r="K85" i="21"/>
  <c r="W126" i="21" l="1"/>
  <c r="V122" i="21"/>
  <c r="W85" i="21"/>
  <c r="V125" i="21"/>
  <c r="V121" i="21"/>
  <c r="W124" i="21"/>
  <c r="W120" i="21"/>
  <c r="V120" i="21"/>
  <c r="V123" i="21"/>
  <c r="V119" i="21"/>
  <c r="W123" i="21"/>
  <c r="W122" i="21"/>
  <c r="V124" i="21"/>
  <c r="W119" i="21"/>
  <c r="W125" i="21"/>
  <c r="W121" i="21"/>
  <c r="V126" i="21"/>
  <c r="V85" i="21"/>
  <c r="K160" i="21"/>
  <c r="K158" i="21"/>
  <c r="U31" i="21" l="1"/>
  <c r="T31" i="21"/>
  <c r="S31" i="21"/>
  <c r="R31" i="21"/>
  <c r="K31" i="21"/>
  <c r="K32" i="21"/>
  <c r="R32" i="21"/>
  <c r="S32" i="21"/>
  <c r="T32" i="21"/>
  <c r="U32" i="21"/>
  <c r="O38" i="21"/>
  <c r="M38" i="21"/>
  <c r="L38" i="21"/>
  <c r="N38" i="21"/>
  <c r="Q38" i="21" l="1"/>
  <c r="P38" i="21"/>
  <c r="J7" i="21"/>
  <c r="W31" i="21"/>
  <c r="V32" i="21"/>
  <c r="W32" i="21"/>
  <c r="V31" i="21"/>
  <c r="S163" i="21" l="1"/>
  <c r="H38" i="21"/>
  <c r="F38" i="21"/>
  <c r="G38" i="21"/>
  <c r="J38" i="21" l="1"/>
  <c r="U169" i="21"/>
  <c r="T169" i="21"/>
  <c r="R169" i="21"/>
  <c r="K169" i="21"/>
  <c r="T157" i="21"/>
  <c r="T158" i="21"/>
  <c r="T160" i="21"/>
  <c r="S157" i="21"/>
  <c r="S158" i="21"/>
  <c r="S160" i="21"/>
  <c r="R157" i="21"/>
  <c r="R158" i="21"/>
  <c r="R160" i="21"/>
  <c r="W160" i="21" l="1"/>
  <c r="V160" i="21"/>
  <c r="V157" i="21"/>
  <c r="W157" i="21"/>
  <c r="V158" i="21"/>
  <c r="W158" i="21"/>
  <c r="K42" i="21"/>
  <c r="K43" i="21"/>
  <c r="U43" i="21"/>
  <c r="T43" i="21"/>
  <c r="S43" i="21"/>
  <c r="R43" i="21"/>
  <c r="W43" i="21" l="1"/>
  <c r="V43" i="21"/>
  <c r="K168" i="21" l="1"/>
  <c r="U168" i="21"/>
  <c r="T168" i="21" l="1"/>
  <c r="R168" i="21"/>
  <c r="S168" i="21"/>
  <c r="U165" i="21" l="1"/>
  <c r="T165" i="21"/>
  <c r="S165" i="21"/>
  <c r="R165" i="21"/>
  <c r="T41" i="21"/>
  <c r="T42" i="21"/>
  <c r="T44" i="21"/>
  <c r="T45" i="21"/>
  <c r="T46" i="21"/>
  <c r="T47" i="21"/>
  <c r="T48" i="21"/>
  <c r="T49" i="21"/>
  <c r="T50" i="21"/>
  <c r="U41" i="21" l="1"/>
  <c r="V41" i="21" s="1"/>
  <c r="U42" i="21"/>
  <c r="V42" i="21" s="1"/>
  <c r="U44" i="21"/>
  <c r="V44" i="21" s="1"/>
  <c r="S41" i="21"/>
  <c r="S42" i="21"/>
  <c r="S44" i="21"/>
  <c r="R41" i="21"/>
  <c r="R42" i="21"/>
  <c r="R44" i="21"/>
  <c r="Q181" i="21"/>
  <c r="Q182" i="21"/>
  <c r="K181" i="21"/>
  <c r="K182" i="21"/>
  <c r="N71" i="21"/>
  <c r="W44" i="21" l="1"/>
  <c r="W42" i="21"/>
  <c r="W41" i="21"/>
  <c r="K165" i="21"/>
  <c r="U164" i="21" l="1"/>
  <c r="T164" i="21"/>
  <c r="S164" i="21"/>
  <c r="R164" i="21"/>
  <c r="Q164" i="21"/>
  <c r="K164" i="21"/>
  <c r="W164" i="21" l="1"/>
  <c r="V164" i="21"/>
  <c r="U145" i="21" l="1"/>
  <c r="U146" i="21"/>
  <c r="T145" i="21"/>
  <c r="T146" i="21"/>
  <c r="S145" i="21"/>
  <c r="S146" i="21"/>
  <c r="R145" i="21"/>
  <c r="R146" i="21"/>
  <c r="K145" i="21"/>
  <c r="K146" i="21"/>
  <c r="R119" i="21"/>
  <c r="R120" i="21"/>
  <c r="R121" i="21"/>
  <c r="R122" i="21"/>
  <c r="R123" i="21"/>
  <c r="R124" i="21"/>
  <c r="R125" i="21"/>
  <c r="R126" i="21"/>
  <c r="R127" i="21"/>
  <c r="R128" i="21"/>
  <c r="R129" i="21"/>
  <c r="R131" i="21"/>
  <c r="R132" i="21"/>
  <c r="R133" i="21"/>
  <c r="R134" i="21"/>
  <c r="R135" i="21"/>
  <c r="S119" i="21"/>
  <c r="S120" i="21"/>
  <c r="S121" i="21"/>
  <c r="S122" i="21"/>
  <c r="S123" i="21"/>
  <c r="S124" i="21"/>
  <c r="S125" i="21"/>
  <c r="S126" i="21"/>
  <c r="S127" i="21"/>
  <c r="S128" i="21"/>
  <c r="S129" i="21"/>
  <c r="S131" i="21"/>
  <c r="S132" i="21"/>
  <c r="S133" i="21"/>
  <c r="S134" i="21"/>
  <c r="S135" i="21"/>
  <c r="U127" i="21"/>
  <c r="U128" i="21"/>
  <c r="U129" i="21"/>
  <c r="U131" i="21"/>
  <c r="U132" i="21"/>
  <c r="U133" i="21"/>
  <c r="U134" i="21"/>
  <c r="U135" i="21"/>
  <c r="K127" i="21"/>
  <c r="K128" i="21"/>
  <c r="K129" i="21"/>
  <c r="K131" i="21"/>
  <c r="K132" i="21"/>
  <c r="K133" i="21"/>
  <c r="K134" i="21"/>
  <c r="K135" i="21"/>
  <c r="V145" i="21" l="1"/>
  <c r="W146" i="21"/>
  <c r="W145" i="21"/>
  <c r="V146" i="21"/>
  <c r="R99" i="21"/>
  <c r="L136" i="21"/>
  <c r="G136" i="21"/>
  <c r="J136" i="21" s="1"/>
  <c r="F136" i="21"/>
  <c r="O136" i="21"/>
  <c r="M136" i="21"/>
  <c r="N136" i="21"/>
  <c r="T127" i="21"/>
  <c r="W127" i="21" s="1"/>
  <c r="T128" i="21"/>
  <c r="W128" i="21" s="1"/>
  <c r="T129" i="21"/>
  <c r="W129" i="21" s="1"/>
  <c r="T131" i="21"/>
  <c r="W131" i="21" s="1"/>
  <c r="T132" i="21"/>
  <c r="W132" i="21" s="1"/>
  <c r="T133" i="21"/>
  <c r="W133" i="21" s="1"/>
  <c r="T134" i="21"/>
  <c r="W134" i="21" s="1"/>
  <c r="T135" i="21"/>
  <c r="P136" i="21" l="1"/>
  <c r="Q136" i="21"/>
  <c r="T99" i="21"/>
  <c r="S99" i="21"/>
  <c r="V135" i="21"/>
  <c r="W135" i="21"/>
  <c r="U147" i="21" l="1"/>
  <c r="U150" i="21"/>
  <c r="U163" i="21"/>
  <c r="U166" i="21"/>
  <c r="U39" i="21"/>
  <c r="U45" i="21"/>
  <c r="V45" i="21" s="1"/>
  <c r="U46" i="21"/>
  <c r="V46" i="21" s="1"/>
  <c r="U47" i="21"/>
  <c r="V47" i="21" s="1"/>
  <c r="U48" i="21"/>
  <c r="U49" i="21"/>
  <c r="U50" i="21"/>
  <c r="U52" i="21"/>
  <c r="U53" i="21"/>
  <c r="U54" i="21"/>
  <c r="U55" i="21"/>
  <c r="U56" i="21"/>
  <c r="U57" i="21"/>
  <c r="U58" i="21"/>
  <c r="U59" i="21"/>
  <c r="U60" i="21"/>
  <c r="U61" i="21"/>
  <c r="U62" i="21"/>
  <c r="U63" i="21"/>
  <c r="U64" i="21"/>
  <c r="U65" i="21"/>
  <c r="U66" i="21"/>
  <c r="U67" i="21"/>
  <c r="U68" i="21"/>
  <c r="U69" i="21"/>
  <c r="U70" i="21"/>
  <c r="U72" i="21"/>
  <c r="U73" i="21"/>
  <c r="U74" i="21"/>
  <c r="U75" i="21"/>
  <c r="U77" i="21"/>
  <c r="U78" i="21"/>
  <c r="U79" i="21"/>
  <c r="U80" i="21"/>
  <c r="U81" i="21"/>
  <c r="U82" i="21"/>
  <c r="U83" i="21"/>
  <c r="U84" i="21"/>
  <c r="U87" i="21"/>
  <c r="U89" i="21"/>
  <c r="U90" i="21"/>
  <c r="U91" i="21"/>
  <c r="U92" i="21"/>
  <c r="U93" i="21"/>
  <c r="U94" i="21"/>
  <c r="U95" i="21"/>
  <c r="U96" i="21"/>
  <c r="U97" i="21"/>
  <c r="U98" i="21"/>
  <c r="U100" i="21"/>
  <c r="U101" i="21"/>
  <c r="U102" i="21"/>
  <c r="U103" i="21"/>
  <c r="U104" i="21"/>
  <c r="U105" i="21"/>
  <c r="U106" i="21"/>
  <c r="U107" i="21"/>
  <c r="U108" i="21"/>
  <c r="U109" i="21"/>
  <c r="U111" i="21"/>
  <c r="U114" i="21"/>
  <c r="U115" i="21"/>
  <c r="U116" i="21"/>
  <c r="U117" i="21"/>
  <c r="U118" i="21"/>
  <c r="U137" i="21"/>
  <c r="U138" i="21"/>
  <c r="U139" i="21"/>
  <c r="U140" i="21"/>
  <c r="U141" i="21"/>
  <c r="U142" i="21"/>
  <c r="U143" i="21"/>
  <c r="U144" i="21"/>
  <c r="U33" i="21"/>
  <c r="U34" i="21"/>
  <c r="U35" i="21"/>
  <c r="U11" i="21"/>
  <c r="U12" i="21"/>
  <c r="U13" i="21"/>
  <c r="U14" i="21"/>
  <c r="U15" i="21"/>
  <c r="U16" i="21"/>
  <c r="U17" i="21"/>
  <c r="U18" i="21"/>
  <c r="U19" i="21"/>
  <c r="U20" i="21"/>
  <c r="U21" i="21"/>
  <c r="U22" i="21"/>
  <c r="U23" i="21"/>
  <c r="U24" i="21"/>
  <c r="U25" i="21"/>
  <c r="U26" i="21"/>
  <c r="U27" i="21"/>
  <c r="U28" i="21"/>
  <c r="U29" i="21"/>
  <c r="U30" i="21"/>
  <c r="U10" i="21"/>
  <c r="U7" i="21" l="1"/>
  <c r="U99" i="21"/>
  <c r="W89" i="21"/>
  <c r="V89" i="21"/>
  <c r="W91" i="21"/>
  <c r="V91" i="21"/>
  <c r="W90" i="21"/>
  <c r="V90" i="21"/>
  <c r="V129" i="21"/>
  <c r="V132" i="21"/>
  <c r="V128" i="21"/>
  <c r="U136" i="21"/>
  <c r="V131" i="21"/>
  <c r="V127" i="21"/>
  <c r="V133" i="21"/>
  <c r="V134" i="21"/>
  <c r="T142" i="21"/>
  <c r="W142" i="21" s="1"/>
  <c r="S142" i="21"/>
  <c r="R142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3" i="21"/>
  <c r="K34" i="21"/>
  <c r="K35" i="21"/>
  <c r="K39" i="21"/>
  <c r="K41" i="21"/>
  <c r="K44" i="21"/>
  <c r="K45" i="21"/>
  <c r="K46" i="21"/>
  <c r="K47" i="21"/>
  <c r="K48" i="21"/>
  <c r="K49" i="21"/>
  <c r="K50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2" i="21"/>
  <c r="K73" i="21"/>
  <c r="K74" i="21"/>
  <c r="K75" i="21"/>
  <c r="K77" i="21"/>
  <c r="K78" i="21"/>
  <c r="K79" i="21"/>
  <c r="K80" i="21"/>
  <c r="K81" i="21"/>
  <c r="K82" i="21"/>
  <c r="K83" i="21"/>
  <c r="K84" i="21"/>
  <c r="K87" i="21"/>
  <c r="K89" i="21"/>
  <c r="K90" i="21"/>
  <c r="K91" i="21"/>
  <c r="K92" i="21"/>
  <c r="K93" i="21"/>
  <c r="K94" i="21"/>
  <c r="K95" i="21"/>
  <c r="K96" i="21"/>
  <c r="K97" i="21"/>
  <c r="K98" i="21"/>
  <c r="K100" i="21"/>
  <c r="K101" i="21"/>
  <c r="K102" i="21"/>
  <c r="K103" i="21"/>
  <c r="K104" i="21"/>
  <c r="K105" i="21"/>
  <c r="K106" i="21"/>
  <c r="K107" i="21"/>
  <c r="K108" i="21"/>
  <c r="K109" i="21"/>
  <c r="K111" i="21"/>
  <c r="K114" i="21"/>
  <c r="K115" i="21"/>
  <c r="K116" i="21"/>
  <c r="K117" i="21"/>
  <c r="K118" i="21"/>
  <c r="K137" i="21"/>
  <c r="K138" i="21"/>
  <c r="K139" i="21"/>
  <c r="K140" i="21"/>
  <c r="K141" i="21"/>
  <c r="K142" i="21"/>
  <c r="K143" i="21"/>
  <c r="K144" i="21"/>
  <c r="K147" i="21"/>
  <c r="K149" i="21"/>
  <c r="K154" i="21"/>
  <c r="K150" i="21"/>
  <c r="K155" i="21"/>
  <c r="K156" i="21"/>
  <c r="K157" i="21"/>
  <c r="K166" i="21"/>
  <c r="K10" i="21"/>
  <c r="K11" i="21"/>
  <c r="T143" i="21"/>
  <c r="W143" i="21" s="1"/>
  <c r="W141" i="21"/>
  <c r="W140" i="21"/>
  <c r="Q163" i="21" l="1"/>
  <c r="K163" i="21"/>
  <c r="U148" i="21" l="1"/>
  <c r="K148" i="21"/>
  <c r="K99" i="21" l="1"/>
  <c r="V142" i="21"/>
  <c r="H86" i="21"/>
  <c r="G86" i="21"/>
  <c r="F86" i="21"/>
  <c r="N86" i="21"/>
  <c r="O86" i="21"/>
  <c r="L86" i="21"/>
  <c r="V140" i="21"/>
  <c r="V141" i="21"/>
  <c r="R141" i="21"/>
  <c r="S141" i="21"/>
  <c r="R140" i="21"/>
  <c r="S140" i="21"/>
  <c r="Q86" i="21" l="1"/>
  <c r="P86" i="21"/>
  <c r="J86" i="21"/>
  <c r="U86" i="21"/>
  <c r="K86" i="21"/>
  <c r="T94" i="21"/>
  <c r="S94" i="21"/>
  <c r="R94" i="21"/>
  <c r="W94" i="21" l="1"/>
  <c r="K7" i="21"/>
  <c r="V94" i="21"/>
  <c r="M76" i="21" l="1"/>
  <c r="S137" i="21" l="1"/>
  <c r="R137" i="21"/>
  <c r="W137" i="21" l="1"/>
  <c r="K136" i="21"/>
  <c r="V137" i="21"/>
  <c r="R156" i="21"/>
  <c r="S156" i="21"/>
  <c r="T156" i="21"/>
  <c r="V156" i="21" l="1"/>
  <c r="W156" i="21"/>
  <c r="S181" i="21"/>
  <c r="T181" i="21" l="1"/>
  <c r="R181" i="21"/>
  <c r="W181" i="21" l="1"/>
  <c r="V181" i="21"/>
  <c r="T155" i="21"/>
  <c r="S155" i="21"/>
  <c r="R155" i="21"/>
  <c r="T103" i="21"/>
  <c r="W103" i="21" s="1"/>
  <c r="S103" i="21"/>
  <c r="R103" i="21"/>
  <c r="O51" i="21"/>
  <c r="M51" i="21"/>
  <c r="L51" i="21"/>
  <c r="H51" i="21"/>
  <c r="F51" i="21"/>
  <c r="T62" i="21"/>
  <c r="W62" i="21" s="1"/>
  <c r="S62" i="21"/>
  <c r="R62" i="21"/>
  <c r="P51" i="21" l="1"/>
  <c r="Q51" i="21"/>
  <c r="J51" i="21"/>
  <c r="W155" i="21"/>
  <c r="V155" i="21"/>
  <c r="U51" i="21"/>
  <c r="K51" i="21"/>
  <c r="V103" i="21"/>
  <c r="V62" i="21"/>
  <c r="T106" i="21"/>
  <c r="W106" i="21" s="1"/>
  <c r="S106" i="21"/>
  <c r="R106" i="21"/>
  <c r="V106" i="21" l="1"/>
  <c r="T69" i="21" l="1"/>
  <c r="S69" i="21"/>
  <c r="R69" i="21"/>
  <c r="T68" i="21"/>
  <c r="W68" i="21" s="1"/>
  <c r="S68" i="21"/>
  <c r="R68" i="21"/>
  <c r="W69" i="21" l="1"/>
  <c r="V68" i="21"/>
  <c r="V69" i="21"/>
  <c r="T138" i="21"/>
  <c r="S138" i="21"/>
  <c r="R138" i="21"/>
  <c r="R118" i="21"/>
  <c r="S118" i="21"/>
  <c r="T118" i="21"/>
  <c r="W118" i="21" s="1"/>
  <c r="T98" i="21"/>
  <c r="W98" i="21" s="1"/>
  <c r="S98" i="21"/>
  <c r="R98" i="21"/>
  <c r="T61" i="21"/>
  <c r="W61" i="21" s="1"/>
  <c r="S61" i="21"/>
  <c r="R61" i="21"/>
  <c r="W138" i="21" l="1"/>
  <c r="V98" i="21"/>
  <c r="V138" i="21"/>
  <c r="V118" i="21"/>
  <c r="V61" i="21"/>
  <c r="T150" i="21" l="1"/>
  <c r="W150" i="21" s="1"/>
  <c r="S150" i="21"/>
  <c r="R150" i="21"/>
  <c r="V150" i="21" l="1"/>
  <c r="M71" i="21"/>
  <c r="M180" i="21" s="1"/>
  <c r="M185" i="21" s="1"/>
  <c r="M8" i="21" l="1"/>
  <c r="O198" i="21" l="1"/>
  <c r="N198" i="21"/>
  <c r="M198" i="21"/>
  <c r="L198" i="21"/>
  <c r="G198" i="21"/>
  <c r="H198" i="21"/>
  <c r="F198" i="21"/>
  <c r="S198" i="21" s="1"/>
  <c r="R198" i="21" l="1"/>
  <c r="K198" i="21"/>
  <c r="J198" i="21"/>
  <c r="U198" i="21"/>
  <c r="T198" i="21"/>
  <c r="P198" i="21"/>
  <c r="Q198" i="21"/>
  <c r="T115" i="21"/>
  <c r="W115" i="21" s="1"/>
  <c r="S115" i="21"/>
  <c r="R115" i="21"/>
  <c r="T116" i="21"/>
  <c r="W116" i="21" s="1"/>
  <c r="S116" i="21"/>
  <c r="R116" i="21"/>
  <c r="W198" i="21" l="1"/>
  <c r="V198" i="21"/>
  <c r="V116" i="21"/>
  <c r="V115" i="21"/>
  <c r="T33" i="21"/>
  <c r="S33" i="21"/>
  <c r="R33" i="21"/>
  <c r="W33" i="21" l="1"/>
  <c r="V33" i="21"/>
  <c r="O196" i="21" l="1"/>
  <c r="N196" i="21"/>
  <c r="M196" i="21"/>
  <c r="L196" i="21"/>
  <c r="G196" i="21"/>
  <c r="H196" i="21"/>
  <c r="F196" i="21"/>
  <c r="S196" i="21" s="1"/>
  <c r="O193" i="21"/>
  <c r="N193" i="21"/>
  <c r="N208" i="21" s="1"/>
  <c r="T208" i="21" s="1"/>
  <c r="M193" i="21"/>
  <c r="L193" i="21"/>
  <c r="L208" i="21" s="1"/>
  <c r="R208" i="21" s="1"/>
  <c r="G193" i="21"/>
  <c r="H193" i="21"/>
  <c r="F193" i="21"/>
  <c r="T28" i="21"/>
  <c r="S28" i="21"/>
  <c r="R28" i="21"/>
  <c r="T19" i="21"/>
  <c r="W19" i="21" s="1"/>
  <c r="S19" i="21"/>
  <c r="R19" i="21"/>
  <c r="T20" i="21"/>
  <c r="W20" i="21" s="1"/>
  <c r="S20" i="21"/>
  <c r="R20" i="21"/>
  <c r="T35" i="21"/>
  <c r="S35" i="21"/>
  <c r="R35" i="21"/>
  <c r="P193" i="21" l="1"/>
  <c r="M208" i="21"/>
  <c r="S208" i="21" s="1"/>
  <c r="S193" i="21"/>
  <c r="R193" i="21"/>
  <c r="J193" i="21"/>
  <c r="P196" i="21"/>
  <c r="Q196" i="21"/>
  <c r="J196" i="21"/>
  <c r="U196" i="21"/>
  <c r="T193" i="21"/>
  <c r="U193" i="21"/>
  <c r="R196" i="21"/>
  <c r="T196" i="21"/>
  <c r="W28" i="21"/>
  <c r="Q193" i="21"/>
  <c r="K196" i="21"/>
  <c r="K193" i="21"/>
  <c r="W35" i="21"/>
  <c r="V28" i="21"/>
  <c r="V20" i="21"/>
  <c r="V35" i="21"/>
  <c r="V19" i="21"/>
  <c r="V196" i="21" l="1"/>
  <c r="W196" i="21"/>
  <c r="W193" i="21"/>
  <c r="V193" i="21"/>
  <c r="T105" i="21"/>
  <c r="W105" i="21" s="1"/>
  <c r="S105" i="21"/>
  <c r="R105" i="21"/>
  <c r="V105" i="21" l="1"/>
  <c r="H76" i="21" l="1"/>
  <c r="R53" i="21" l="1"/>
  <c r="S53" i="21"/>
  <c r="T53" i="21"/>
  <c r="W53" i="21" s="1"/>
  <c r="R54" i="21"/>
  <c r="S54" i="21"/>
  <c r="T54" i="21"/>
  <c r="W54" i="21" s="1"/>
  <c r="R55" i="21"/>
  <c r="S55" i="21"/>
  <c r="T55" i="21"/>
  <c r="W55" i="21" s="1"/>
  <c r="R56" i="21"/>
  <c r="S56" i="21"/>
  <c r="T56" i="21"/>
  <c r="W56" i="21" s="1"/>
  <c r="R57" i="21"/>
  <c r="S57" i="21"/>
  <c r="T57" i="21"/>
  <c r="W57" i="21" s="1"/>
  <c r="R58" i="21"/>
  <c r="S58" i="21"/>
  <c r="T58" i="21"/>
  <c r="W58" i="21" s="1"/>
  <c r="R59" i="21"/>
  <c r="S59" i="21"/>
  <c r="T59" i="21"/>
  <c r="W59" i="21" s="1"/>
  <c r="R60" i="21"/>
  <c r="S60" i="21"/>
  <c r="T60" i="21"/>
  <c r="W60" i="21" s="1"/>
  <c r="R63" i="21"/>
  <c r="S63" i="21"/>
  <c r="T63" i="21"/>
  <c r="W63" i="21" s="1"/>
  <c r="R64" i="21"/>
  <c r="S64" i="21"/>
  <c r="T64" i="21"/>
  <c r="W64" i="21" s="1"/>
  <c r="R65" i="21"/>
  <c r="S65" i="21"/>
  <c r="T65" i="21"/>
  <c r="W65" i="21" s="1"/>
  <c r="R66" i="21"/>
  <c r="S66" i="21"/>
  <c r="T66" i="21"/>
  <c r="W66" i="21" s="1"/>
  <c r="R67" i="21"/>
  <c r="S67" i="21"/>
  <c r="T67" i="21"/>
  <c r="W67" i="21" s="1"/>
  <c r="R70" i="21"/>
  <c r="S70" i="21"/>
  <c r="T70" i="21"/>
  <c r="W70" i="21" s="1"/>
  <c r="R10" i="21"/>
  <c r="S10" i="21"/>
  <c r="R11" i="21"/>
  <c r="S11" i="21"/>
  <c r="T11" i="21"/>
  <c r="W11" i="21" s="1"/>
  <c r="R12" i="21"/>
  <c r="S12" i="21"/>
  <c r="T12" i="21"/>
  <c r="W12" i="21" s="1"/>
  <c r="R13" i="21"/>
  <c r="S13" i="21"/>
  <c r="T13" i="21"/>
  <c r="W13" i="21" s="1"/>
  <c r="R14" i="21"/>
  <c r="S14" i="21"/>
  <c r="T14" i="21"/>
  <c r="W14" i="21" s="1"/>
  <c r="R15" i="21"/>
  <c r="S15" i="21"/>
  <c r="T15" i="21"/>
  <c r="W15" i="21" s="1"/>
  <c r="R16" i="21"/>
  <c r="S16" i="21"/>
  <c r="T16" i="21"/>
  <c r="W16" i="21" s="1"/>
  <c r="R17" i="21"/>
  <c r="S17" i="21"/>
  <c r="T17" i="21"/>
  <c r="W17" i="21" s="1"/>
  <c r="R18" i="21"/>
  <c r="S18" i="21"/>
  <c r="T18" i="21"/>
  <c r="R21" i="21"/>
  <c r="S21" i="21"/>
  <c r="T21" i="21"/>
  <c r="W21" i="21" s="1"/>
  <c r="R22" i="21"/>
  <c r="S22" i="21"/>
  <c r="T22" i="21"/>
  <c r="W22" i="21" s="1"/>
  <c r="R23" i="21"/>
  <c r="S23" i="21"/>
  <c r="T23" i="21"/>
  <c r="W23" i="21" s="1"/>
  <c r="R24" i="21"/>
  <c r="S24" i="21"/>
  <c r="T24" i="21"/>
  <c r="W24" i="21" s="1"/>
  <c r="R25" i="21"/>
  <c r="S25" i="21"/>
  <c r="T25" i="21"/>
  <c r="W25" i="21" s="1"/>
  <c r="R26" i="21"/>
  <c r="S26" i="21"/>
  <c r="T26" i="21"/>
  <c r="W26" i="21" s="1"/>
  <c r="R27" i="21"/>
  <c r="S27" i="21"/>
  <c r="T27" i="21"/>
  <c r="W27" i="21" s="1"/>
  <c r="R29" i="21"/>
  <c r="S29" i="21"/>
  <c r="T29" i="21"/>
  <c r="R30" i="21"/>
  <c r="S30" i="21"/>
  <c r="T30" i="21"/>
  <c r="W30" i="21" s="1"/>
  <c r="R34" i="21"/>
  <c r="S34" i="21"/>
  <c r="T34" i="21"/>
  <c r="W34" i="21" s="1"/>
  <c r="R39" i="21"/>
  <c r="S39" i="21"/>
  <c r="T39" i="21"/>
  <c r="T38" i="21" s="1"/>
  <c r="R45" i="21"/>
  <c r="S45" i="21"/>
  <c r="W45" i="21"/>
  <c r="R46" i="21"/>
  <c r="S46" i="21"/>
  <c r="R47" i="21"/>
  <c r="S47" i="21"/>
  <c r="W47" i="21"/>
  <c r="R48" i="21"/>
  <c r="S48" i="21"/>
  <c r="W48" i="21"/>
  <c r="R49" i="21"/>
  <c r="S49" i="21"/>
  <c r="W49" i="21"/>
  <c r="R50" i="21"/>
  <c r="S50" i="21"/>
  <c r="W50" i="21"/>
  <c r="R72" i="21"/>
  <c r="T72" i="21"/>
  <c r="W72" i="21" s="1"/>
  <c r="R73" i="21"/>
  <c r="S73" i="21"/>
  <c r="T73" i="21"/>
  <c r="W73" i="21" s="1"/>
  <c r="R74" i="21"/>
  <c r="S74" i="21"/>
  <c r="T74" i="21"/>
  <c r="W74" i="21" s="1"/>
  <c r="R75" i="21"/>
  <c r="S75" i="21"/>
  <c r="T75" i="21"/>
  <c r="W75" i="21" s="1"/>
  <c r="R77" i="21"/>
  <c r="S77" i="21"/>
  <c r="T77" i="21"/>
  <c r="W77" i="21" s="1"/>
  <c r="R78" i="21"/>
  <c r="S78" i="21"/>
  <c r="T78" i="21"/>
  <c r="W78" i="21" s="1"/>
  <c r="R79" i="21"/>
  <c r="S79" i="21"/>
  <c r="T79" i="21"/>
  <c r="W79" i="21" s="1"/>
  <c r="R80" i="21"/>
  <c r="S80" i="21"/>
  <c r="T80" i="21"/>
  <c r="W80" i="21" s="1"/>
  <c r="R81" i="21"/>
  <c r="S81" i="21"/>
  <c r="T81" i="21"/>
  <c r="W81" i="21" s="1"/>
  <c r="R82" i="21"/>
  <c r="S82" i="21"/>
  <c r="T82" i="21"/>
  <c r="W82" i="21" s="1"/>
  <c r="R83" i="21"/>
  <c r="S83" i="21"/>
  <c r="T83" i="21"/>
  <c r="W83" i="21" s="1"/>
  <c r="R84" i="21"/>
  <c r="S84" i="21"/>
  <c r="T84" i="21"/>
  <c r="W84" i="21" s="1"/>
  <c r="R87" i="21"/>
  <c r="S87" i="21"/>
  <c r="T87" i="21"/>
  <c r="W87" i="21" s="1"/>
  <c r="R92" i="21"/>
  <c r="S92" i="21"/>
  <c r="T92" i="21"/>
  <c r="W92" i="21" s="1"/>
  <c r="R93" i="21"/>
  <c r="T93" i="21"/>
  <c r="W93" i="21" s="1"/>
  <c r="R95" i="21"/>
  <c r="S95" i="21"/>
  <c r="T95" i="21"/>
  <c r="W95" i="21" s="1"/>
  <c r="R96" i="21"/>
  <c r="S96" i="21"/>
  <c r="T96" i="21"/>
  <c r="W96" i="21" s="1"/>
  <c r="R97" i="21"/>
  <c r="S97" i="21"/>
  <c r="T97" i="21"/>
  <c r="R100" i="21"/>
  <c r="S100" i="21"/>
  <c r="T100" i="21"/>
  <c r="R101" i="21"/>
  <c r="S101" i="21"/>
  <c r="T101" i="21"/>
  <c r="R102" i="21"/>
  <c r="S102" i="21"/>
  <c r="T102" i="21"/>
  <c r="W102" i="21" s="1"/>
  <c r="R104" i="21"/>
  <c r="S104" i="21"/>
  <c r="T104" i="21"/>
  <c r="W104" i="21" s="1"/>
  <c r="R107" i="21"/>
  <c r="S107" i="21"/>
  <c r="T107" i="21"/>
  <c r="W107" i="21" s="1"/>
  <c r="R108" i="21"/>
  <c r="S108" i="21"/>
  <c r="T108" i="21"/>
  <c r="W108" i="21" s="1"/>
  <c r="R109" i="21"/>
  <c r="S109" i="21"/>
  <c r="T109" i="21"/>
  <c r="W109" i="21" s="1"/>
  <c r="R111" i="21"/>
  <c r="S111" i="21"/>
  <c r="T111" i="21"/>
  <c r="W111" i="21" s="1"/>
  <c r="R114" i="21"/>
  <c r="S114" i="21"/>
  <c r="T114" i="21"/>
  <c r="W114" i="21" s="1"/>
  <c r="R117" i="21"/>
  <c r="S117" i="21"/>
  <c r="T117" i="21"/>
  <c r="W117" i="21" s="1"/>
  <c r="R139" i="21"/>
  <c r="S139" i="21"/>
  <c r="R143" i="21"/>
  <c r="S143" i="21"/>
  <c r="R144" i="21"/>
  <c r="S144" i="21"/>
  <c r="T144" i="21"/>
  <c r="T136" i="21" s="1"/>
  <c r="R147" i="21"/>
  <c r="S147" i="21"/>
  <c r="T147" i="21"/>
  <c r="W147" i="21" s="1"/>
  <c r="R148" i="21"/>
  <c r="S148" i="21"/>
  <c r="T148" i="21"/>
  <c r="W148" i="21" s="1"/>
  <c r="R149" i="21"/>
  <c r="S149" i="21"/>
  <c r="T149" i="21"/>
  <c r="R154" i="21"/>
  <c r="S154" i="21"/>
  <c r="T154" i="21"/>
  <c r="R163" i="21"/>
  <c r="T163" i="21"/>
  <c r="W163" i="21" s="1"/>
  <c r="R166" i="21"/>
  <c r="S166" i="21"/>
  <c r="T166" i="21"/>
  <c r="O195" i="21"/>
  <c r="N195" i="21"/>
  <c r="M195" i="21"/>
  <c r="L195" i="21"/>
  <c r="G195" i="21"/>
  <c r="H195" i="21"/>
  <c r="F195" i="21"/>
  <c r="S195" i="21" s="1"/>
  <c r="O194" i="21"/>
  <c r="N194" i="21"/>
  <c r="M194" i="21"/>
  <c r="L194" i="21"/>
  <c r="G194" i="21"/>
  <c r="H194" i="21"/>
  <c r="F194" i="21"/>
  <c r="S194" i="21" s="1"/>
  <c r="N76" i="21"/>
  <c r="N180" i="21" s="1"/>
  <c r="N185" i="21" s="1"/>
  <c r="L76" i="21"/>
  <c r="G76" i="21"/>
  <c r="J76" i="21" s="1"/>
  <c r="F76" i="21"/>
  <c r="T7" i="21" l="1"/>
  <c r="V7" i="21" s="1"/>
  <c r="S7" i="21"/>
  <c r="R7" i="21"/>
  <c r="H205" i="21"/>
  <c r="F205" i="21"/>
  <c r="G205" i="21"/>
  <c r="G203" i="21"/>
  <c r="P194" i="21"/>
  <c r="N6" i="21"/>
  <c r="Q76" i="21"/>
  <c r="P76" i="21"/>
  <c r="P195" i="21"/>
  <c r="S136" i="21"/>
  <c r="J195" i="21"/>
  <c r="J194" i="21"/>
  <c r="W154" i="21"/>
  <c r="V154" i="21"/>
  <c r="V149" i="21"/>
  <c r="W149" i="21"/>
  <c r="R195" i="21"/>
  <c r="U194" i="21"/>
  <c r="T195" i="21"/>
  <c r="R194" i="21"/>
  <c r="T194" i="21"/>
  <c r="U195" i="21"/>
  <c r="S38" i="21"/>
  <c r="R38" i="21"/>
  <c r="W39" i="21"/>
  <c r="K195" i="21"/>
  <c r="Q195" i="21"/>
  <c r="Q194" i="21"/>
  <c r="K194" i="21"/>
  <c r="U76" i="21"/>
  <c r="R136" i="21"/>
  <c r="W139" i="21"/>
  <c r="W100" i="21"/>
  <c r="W99" i="21"/>
  <c r="W144" i="21"/>
  <c r="W101" i="21"/>
  <c r="K76" i="21"/>
  <c r="W46" i="21"/>
  <c r="W97" i="21"/>
  <c r="W29" i="21"/>
  <c r="W18" i="21"/>
  <c r="W10" i="21"/>
  <c r="T86" i="21"/>
  <c r="R86" i="21"/>
  <c r="S86" i="21"/>
  <c r="V139" i="21"/>
  <c r="S76" i="21"/>
  <c r="S71" i="21"/>
  <c r="R76" i="21"/>
  <c r="T76" i="21"/>
  <c r="T71" i="21"/>
  <c r="R71" i="21"/>
  <c r="V80" i="21"/>
  <c r="V163" i="21"/>
  <c r="V114" i="21"/>
  <c r="W7" i="21" l="1"/>
  <c r="J205" i="21"/>
  <c r="K205" i="21"/>
  <c r="W86" i="21"/>
  <c r="W194" i="21"/>
  <c r="V194" i="21"/>
  <c r="W195" i="21"/>
  <c r="V195" i="21"/>
  <c r="W9" i="21"/>
  <c r="W76" i="21"/>
  <c r="V136" i="21"/>
  <c r="W136" i="21"/>
  <c r="V99" i="21"/>
  <c r="V34" i="21" l="1"/>
  <c r="V30" i="21"/>
  <c r="V29" i="21"/>
  <c r="O192" i="21" l="1"/>
  <c r="O205" i="21" s="1"/>
  <c r="N192" i="21"/>
  <c r="N205" i="21" s="1"/>
  <c r="M192" i="21"/>
  <c r="L192" i="21"/>
  <c r="L205" i="21" s="1"/>
  <c r="R205" i="21" s="1"/>
  <c r="S192" i="21" l="1"/>
  <c r="M205" i="21"/>
  <c r="S205" i="21" s="1"/>
  <c r="N204" i="21"/>
  <c r="L204" i="21"/>
  <c r="P192" i="21"/>
  <c r="R202" i="21"/>
  <c r="T202" i="21"/>
  <c r="U205" i="21"/>
  <c r="U192" i="21"/>
  <c r="U202" i="21"/>
  <c r="R192" i="21"/>
  <c r="T192" i="21"/>
  <c r="K192" i="21"/>
  <c r="O208" i="21"/>
  <c r="Q192" i="21"/>
  <c r="L203" i="21"/>
  <c r="L207" i="21" s="1"/>
  <c r="N203" i="21"/>
  <c r="N207" i="21" s="1"/>
  <c r="F203" i="21"/>
  <c r="M203" i="21"/>
  <c r="M207" i="21" s="1"/>
  <c r="O203" i="21"/>
  <c r="O207" i="21" s="1"/>
  <c r="H203" i="21"/>
  <c r="M204" i="21" l="1"/>
  <c r="O204" i="21"/>
  <c r="Q205" i="21"/>
  <c r="P205" i="21"/>
  <c r="Q207" i="21"/>
  <c r="P207" i="21"/>
  <c r="H207" i="21"/>
  <c r="K203" i="21"/>
  <c r="U203" i="21"/>
  <c r="J203" i="21"/>
  <c r="S203" i="21"/>
  <c r="R203" i="21"/>
  <c r="U208" i="21"/>
  <c r="V208" i="21" s="1"/>
  <c r="P208" i="21"/>
  <c r="Q208" i="21"/>
  <c r="P203" i="21"/>
  <c r="Q203" i="21"/>
  <c r="G207" i="21"/>
  <c r="T203" i="21"/>
  <c r="F207" i="21"/>
  <c r="R207" i="21" s="1"/>
  <c r="T205" i="21"/>
  <c r="V205" i="21" s="1"/>
  <c r="W192" i="21"/>
  <c r="V192" i="21"/>
  <c r="V202" i="21"/>
  <c r="W202" i="21"/>
  <c r="G204" i="21"/>
  <c r="T204" i="21" s="1"/>
  <c r="H204" i="21"/>
  <c r="F204" i="21"/>
  <c r="T182" i="21"/>
  <c r="R182" i="21"/>
  <c r="O71" i="21"/>
  <c r="L180" i="21"/>
  <c r="L185" i="21" s="1"/>
  <c r="H71" i="21"/>
  <c r="H180" i="21" s="1"/>
  <c r="H185" i="21" s="1"/>
  <c r="G71" i="21"/>
  <c r="F71" i="21"/>
  <c r="T52" i="21"/>
  <c r="S52" i="21"/>
  <c r="R52" i="21"/>
  <c r="R51" i="21" s="1"/>
  <c r="R180" i="21" s="1"/>
  <c r="U3" i="21"/>
  <c r="T3" i="21"/>
  <c r="S207" i="21" l="1"/>
  <c r="P204" i="21"/>
  <c r="Q204" i="21"/>
  <c r="Q71" i="21"/>
  <c r="P71" i="21"/>
  <c r="F180" i="21"/>
  <c r="F8" i="21"/>
  <c r="O180" i="21"/>
  <c r="G180" i="21"/>
  <c r="G185" i="21" s="1"/>
  <c r="J71" i="21"/>
  <c r="J180" i="21" s="1"/>
  <c r="T207" i="21"/>
  <c r="V203" i="21"/>
  <c r="W203" i="21"/>
  <c r="R204" i="21"/>
  <c r="S204" i="21"/>
  <c r="J204" i="21"/>
  <c r="K204" i="21"/>
  <c r="U204" i="21"/>
  <c r="W208" i="21"/>
  <c r="U207" i="21"/>
  <c r="J207" i="21"/>
  <c r="K207" i="21"/>
  <c r="W205" i="21"/>
  <c r="R6" i="21"/>
  <c r="H8" i="21"/>
  <c r="S51" i="21"/>
  <c r="S180" i="21" s="1"/>
  <c r="S6" i="21" s="1"/>
  <c r="W182" i="21"/>
  <c r="U71" i="21"/>
  <c r="W71" i="21" s="1"/>
  <c r="L8" i="21"/>
  <c r="G8" i="21"/>
  <c r="O8" i="21"/>
  <c r="N8" i="21"/>
  <c r="U38" i="21"/>
  <c r="U180" i="21" s="1"/>
  <c r="K71" i="21"/>
  <c r="K38" i="21"/>
  <c r="T51" i="21"/>
  <c r="T180" i="21" s="1"/>
  <c r="T6" i="21" s="1"/>
  <c r="W52" i="21"/>
  <c r="V96" i="21"/>
  <c r="V97" i="21"/>
  <c r="V100" i="21"/>
  <c r="V101" i="21"/>
  <c r="V107" i="21"/>
  <c r="V109" i="21"/>
  <c r="V23" i="21"/>
  <c r="V83" i="21"/>
  <c r="V86" i="21"/>
  <c r="V82" i="21"/>
  <c r="V117" i="21"/>
  <c r="V147" i="21"/>
  <c r="V22" i="21"/>
  <c r="V102" i="21"/>
  <c r="V108" i="21"/>
  <c r="V111" i="21"/>
  <c r="V143" i="21"/>
  <c r="V144" i="21"/>
  <c r="V148" i="21"/>
  <c r="V53" i="21"/>
  <c r="V59" i="21"/>
  <c r="V63" i="21"/>
  <c r="V64" i="21"/>
  <c r="V67" i="21"/>
  <c r="V70" i="21"/>
  <c r="V49" i="21"/>
  <c r="V81" i="21"/>
  <c r="V87" i="21"/>
  <c r="V95" i="21"/>
  <c r="V56" i="21"/>
  <c r="V48" i="21"/>
  <c r="V66" i="21"/>
  <c r="V77" i="21"/>
  <c r="V73" i="21"/>
  <c r="V50" i="21"/>
  <c r="V26" i="21"/>
  <c r="V65" i="21"/>
  <c r="V104" i="21"/>
  <c r="V74" i="21"/>
  <c r="V18" i="21"/>
  <c r="V79" i="21"/>
  <c r="V60" i="21"/>
  <c r="V27" i="21"/>
  <c r="V25" i="21"/>
  <c r="V182" i="21"/>
  <c r="V14" i="21"/>
  <c r="V16" i="21"/>
  <c r="V13" i="21"/>
  <c r="V11" i="21"/>
  <c r="V15" i="21"/>
  <c r="V92" i="21"/>
  <c r="V78" i="21"/>
  <c r="V75" i="21"/>
  <c r="V57" i="21"/>
  <c r="V24" i="21"/>
  <c r="V84" i="21"/>
  <c r="V55" i="21"/>
  <c r="V54" i="21"/>
  <c r="V58" i="21"/>
  <c r="V52" i="21"/>
  <c r="V21" i="21"/>
  <c r="V72" i="21"/>
  <c r="V10" i="21"/>
  <c r="V12" i="21"/>
  <c r="V17" i="21"/>
  <c r="V39" i="21"/>
  <c r="V93" i="21"/>
  <c r="P180" i="21" l="1"/>
  <c r="O185" i="21"/>
  <c r="F6" i="21"/>
  <c r="F185" i="21"/>
  <c r="T8" i="21"/>
  <c r="W207" i="21"/>
  <c r="Q8" i="21"/>
  <c r="P8" i="21"/>
  <c r="Q180" i="21"/>
  <c r="J8" i="21"/>
  <c r="G6" i="21"/>
  <c r="V204" i="21"/>
  <c r="W204" i="21"/>
  <c r="V207" i="21"/>
  <c r="K180" i="21"/>
  <c r="H6" i="21"/>
  <c r="W38" i="21"/>
  <c r="W51" i="21"/>
  <c r="U8" i="21"/>
  <c r="K8" i="21"/>
  <c r="R8" i="21"/>
  <c r="S8" i="21"/>
  <c r="V71" i="21"/>
  <c r="L6" i="21"/>
  <c r="M6" i="21"/>
  <c r="V76" i="21"/>
  <c r="V9" i="21"/>
  <c r="V51" i="21"/>
  <c r="O6" i="21"/>
  <c r="V38" i="21"/>
  <c r="I172" i="21" l="1"/>
  <c r="I184" i="21"/>
  <c r="I183" i="21"/>
  <c r="I171" i="21"/>
  <c r="I153" i="21"/>
  <c r="I152" i="21"/>
  <c r="J187" i="21"/>
  <c r="I110" i="21"/>
  <c r="I200" i="21" s="1"/>
  <c r="I36" i="21"/>
  <c r="I37" i="21"/>
  <c r="I197" i="21" s="1"/>
  <c r="P185" i="21"/>
  <c r="J185" i="21"/>
  <c r="I112" i="21"/>
  <c r="I113" i="21"/>
  <c r="I159" i="21"/>
  <c r="I162" i="21"/>
  <c r="V180" i="21"/>
  <c r="I40" i="21"/>
  <c r="I151" i="21"/>
  <c r="I130" i="21"/>
  <c r="I88" i="21"/>
  <c r="I170" i="21"/>
  <c r="I167" i="21"/>
  <c r="R187" i="21"/>
  <c r="S185" i="21"/>
  <c r="R185" i="21"/>
  <c r="W180" i="21"/>
  <c r="T185" i="21"/>
  <c r="I120" i="21"/>
  <c r="I121" i="21"/>
  <c r="I125" i="21"/>
  <c r="I122" i="21"/>
  <c r="I126" i="21"/>
  <c r="I119" i="21"/>
  <c r="I123" i="21"/>
  <c r="I124" i="21"/>
  <c r="I161" i="21"/>
  <c r="I85" i="21"/>
  <c r="I32" i="21"/>
  <c r="I31" i="21"/>
  <c r="I157" i="21"/>
  <c r="I158" i="21"/>
  <c r="I160" i="21"/>
  <c r="I169" i="21"/>
  <c r="I168" i="21"/>
  <c r="I42" i="21"/>
  <c r="I43" i="21"/>
  <c r="I166" i="21"/>
  <c r="I181" i="21"/>
  <c r="I180" i="21"/>
  <c r="I165" i="21"/>
  <c r="I164" i="21"/>
  <c r="I163" i="21"/>
  <c r="I182" i="21"/>
  <c r="T187" i="21"/>
  <c r="Q187" i="21"/>
  <c r="S187" i="21"/>
  <c r="I185" i="21"/>
  <c r="U187" i="21"/>
  <c r="K187" i="21"/>
  <c r="Q185" i="21"/>
  <c r="K185" i="21"/>
  <c r="I145" i="21"/>
  <c r="I146" i="21"/>
  <c r="I142" i="21"/>
  <c r="I129" i="21"/>
  <c r="I133" i="21"/>
  <c r="I135" i="21"/>
  <c r="I131" i="21"/>
  <c r="I128" i="21"/>
  <c r="I132" i="21"/>
  <c r="I134" i="21"/>
  <c r="I127" i="21"/>
  <c r="W8" i="21"/>
  <c r="Q6" i="21"/>
  <c r="K6" i="21"/>
  <c r="I94" i="21"/>
  <c r="I141" i="21"/>
  <c r="I140" i="21"/>
  <c r="I137" i="21"/>
  <c r="I155" i="21"/>
  <c r="I156" i="21"/>
  <c r="I96" i="21"/>
  <c r="I97" i="21"/>
  <c r="I95" i="21"/>
  <c r="I91" i="21"/>
  <c r="I103" i="21"/>
  <c r="I62" i="21"/>
  <c r="I69" i="21"/>
  <c r="I106" i="21"/>
  <c r="I138" i="21"/>
  <c r="I68" i="21"/>
  <c r="I118" i="21"/>
  <c r="I98" i="21"/>
  <c r="I150" i="21"/>
  <c r="I61" i="21"/>
  <c r="I99" i="21"/>
  <c r="I136" i="21"/>
  <c r="I115" i="21"/>
  <c r="I116" i="21"/>
  <c r="I33" i="21"/>
  <c r="I35" i="21"/>
  <c r="I28" i="21"/>
  <c r="I19" i="21"/>
  <c r="I20" i="21"/>
  <c r="I114" i="21"/>
  <c r="I105" i="21"/>
  <c r="I80" i="21"/>
  <c r="I34" i="21"/>
  <c r="I30" i="21"/>
  <c r="I29" i="21"/>
  <c r="V8" i="21"/>
  <c r="P6" i="21"/>
  <c r="I154" i="21"/>
  <c r="I149" i="21"/>
  <c r="I147" i="21"/>
  <c r="I144" i="21"/>
  <c r="I139" i="21"/>
  <c r="I148" i="21"/>
  <c r="I143" i="21"/>
  <c r="I108" i="21"/>
  <c r="I104" i="21"/>
  <c r="I101" i="21"/>
  <c r="I100" i="21"/>
  <c r="I93" i="21"/>
  <c r="I89" i="21"/>
  <c r="I87" i="21"/>
  <c r="I83" i="21"/>
  <c r="I81" i="21"/>
  <c r="I79" i="21"/>
  <c r="I77" i="21"/>
  <c r="I74" i="21"/>
  <c r="I72" i="21"/>
  <c r="I48" i="21"/>
  <c r="I46" i="21"/>
  <c r="I44" i="21"/>
  <c r="I39" i="21"/>
  <c r="I27" i="21"/>
  <c r="I25" i="21"/>
  <c r="I23" i="21"/>
  <c r="I21" i="21"/>
  <c r="I16" i="21"/>
  <c r="I14" i="21"/>
  <c r="I13" i="21"/>
  <c r="I11" i="21"/>
  <c r="I70" i="21"/>
  <c r="I66" i="21"/>
  <c r="I64" i="21"/>
  <c r="I60" i="21"/>
  <c r="I58" i="21"/>
  <c r="I56" i="21"/>
  <c r="I55" i="21"/>
  <c r="I53" i="21"/>
  <c r="I117" i="21"/>
  <c r="I109" i="21"/>
  <c r="I102" i="21"/>
  <c r="I92" i="21"/>
  <c r="I90" i="21"/>
  <c r="I84" i="21"/>
  <c r="I76" i="21"/>
  <c r="I73" i="21"/>
  <c r="I50" i="21"/>
  <c r="I47" i="21"/>
  <c r="I41" i="21"/>
  <c r="I38" i="21"/>
  <c r="I26" i="21"/>
  <c r="I22" i="21"/>
  <c r="I17" i="21"/>
  <c r="I12" i="21"/>
  <c r="I10" i="21"/>
  <c r="I111" i="21"/>
  <c r="I107" i="21"/>
  <c r="I86" i="21"/>
  <c r="I82" i="21"/>
  <c r="I78" i="21"/>
  <c r="I75" i="21"/>
  <c r="I71" i="21"/>
  <c r="I49" i="21"/>
  <c r="I45" i="21"/>
  <c r="I24" i="21"/>
  <c r="I18" i="21"/>
  <c r="I15" i="21"/>
  <c r="I65" i="21"/>
  <c r="I59" i="21"/>
  <c r="I52" i="21"/>
  <c r="I67" i="21"/>
  <c r="I63" i="21"/>
  <c r="I57" i="21"/>
  <c r="I54" i="21"/>
  <c r="J6" i="21"/>
  <c r="I7" i="21"/>
  <c r="I8" i="21"/>
  <c r="I9" i="21"/>
  <c r="I51" i="21"/>
  <c r="U185" i="21"/>
  <c r="U6" i="21"/>
  <c r="I205" i="21" l="1"/>
  <c r="I202" i="21"/>
  <c r="I206" i="21"/>
  <c r="W187" i="21"/>
  <c r="W185" i="21"/>
  <c r="W6" i="21"/>
  <c r="V187" i="21"/>
  <c r="V6" i="21"/>
  <c r="V185" i="21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<sst xmlns="http://schemas.openxmlformats.org/spreadsheetml/2006/main" count="494" uniqueCount="383">
  <si>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</si>
  <si>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</si>
  <si>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</si>
  <si>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</si>
  <si>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</si>
  <si>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</si>
  <si>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</si>
  <si>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</si>
  <si>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</si>
  <si>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</si>
  <si>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</si>
  <si>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</si>
  <si>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</si>
  <si>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</si>
  <si>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</si>
  <si>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</si>
  <si>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</si>
  <si>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</si>
  <si>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</si>
  <si>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</si>
  <si>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</si>
  <si>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</si>
  <si>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</si>
  <si>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</si>
  <si>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</si>
  <si>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</si>
  <si>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</si>
  <si>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</si>
  <si>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</si>
  <si>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</si>
  <si>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</si>
  <si>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</si>
  <si>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</si>
  <si>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</si>
  <si>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</si>
  <si>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</si>
  <si>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</si>
  <si>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</si>
  <si>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</si>
  <si>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</si>
  <si>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</si>
  <si>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</si>
  <si>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</si>
  <si>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</si>
  <si>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</si>
  <si>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</si>
  <si>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</si>
  <si>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</si>
  <si>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</si>
  <si>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</si>
  <si>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</si>
  <si>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</si>
  <si>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</si>
  <si>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</si>
  <si>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</si>
  <si>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</si>
  <si>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</si>
  <si>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</si>
  <si>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</si>
  <si>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</si>
  <si>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</si>
  <si>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</si>
  <si>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</si>
  <si>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</si>
  <si>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</si>
  <si>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</si>
  <si>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</si>
  <si>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</si>
  <si>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</si>
  <si>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</si>
  <si>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</si>
  <si>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</si>
  <si>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</si>
  <si>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</si>
  <si>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</si>
  <si>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</si>
  <si>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</si>
  <si>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</si>
  <si>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</si>
  <si>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</si>
  <si>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</si>
  <si>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</si>
  <si>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</si>
  <si>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</si>
  <si>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</si>
  <si>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</si>
  <si>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</si>
  <si>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</si>
  <si>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</si>
  <si>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</si>
  <si>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</si>
  <si>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</si>
  <si>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</si>
  <si>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</si>
  <si>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</si>
  <si>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</si>
  <si>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</si>
  <si>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</si>
  <si>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</si>
  <si>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</si>
  <si>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</si>
  <si>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</si>
  <si>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</si>
  <si>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</si>
  <si>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</si>
  <si>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</si>
  <si>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</si>
  <si>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</si>
  <si>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</si>
  <si>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</si>
  <si>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</si>
  <si>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</si>
  <si>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</si>
  <si>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</si>
  <si>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</si>
  <si>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</si>
  <si>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</si>
  <si>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</si>
  <si>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</si>
  <si>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</si>
  <si>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</si>
  <si>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</si>
  <si>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</si>
  <si>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</si>
  <si>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</si>
  <si>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</si>
  <si>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</si>
  <si>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</si>
  <si>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</si>
  <si>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</si>
  <si>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</si>
  <si>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</si>
  <si>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</si>
  <si>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</si>
  <si>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</si>
  <si>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</si>
  <si>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</si>
  <si>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</si>
  <si>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</si>
  <si>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</si>
  <si>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</si>
  <si>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</si>
  <si>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</si>
  <si>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</si>
  <si>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</si>
  <si>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</si>
  <si>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</si>
  <si>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</si>
  <si>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</si>
  <si>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</si>
  <si>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</si>
  <si>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</si>
  <si>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</si>
  <si>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</si>
  <si>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</si>
  <si>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</si>
  <si>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</si>
  <si>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</si>
  <si>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</si>
  <si>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</si>
  <si>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</si>
  <si>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</si>
  <si>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</si>
  <si>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</si>
  <si>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</si>
  <si>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</si>
  <si>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</si>
  <si>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</si>
  <si>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</si>
  <si>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</si>
  <si>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</si>
  <si>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</si>
  <si>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</si>
  <si>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</si>
  <si>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</si>
  <si>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</si>
  <si>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</si>
  <si>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</si>
  <si>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</si>
  <si>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</si>
  <si>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</si>
  <si>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</si>
  <si>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</si>
  <si>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</si>
  <si>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</si>
  <si>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</si>
  <si>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</si>
  <si>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</si>
  <si>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</si>
  <si>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</si>
  <si>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</si>
  <si>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</si>
  <si>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</si>
  <si>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</si>
  <si>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</si>
  <si>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</si>
  <si>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</si>
  <si>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</si>
  <si>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</si>
  <si>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</si>
  <si>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</si>
  <si>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</si>
  <si>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</si>
  <si>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</si>
  <si>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</si>
  <si>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</si>
  <si>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</si>
  <si>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</si>
  <si>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</si>
  <si>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</si>
  <si>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</si>
  <si>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</si>
  <si>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</si>
  <si>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</si>
  <si>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</si>
  <si>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</si>
  <si>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</si>
  <si>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 xml:space="preserve"> </t>
  </si>
  <si>
    <t>Перевірити 9770 !!!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</si>
  <si>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</si>
  <si>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</si>
  <si>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</si>
  <si>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</si>
  <si>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</si>
  <si>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</si>
  <si>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</si>
  <si>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</si>
  <si>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</si>
  <si>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</si>
  <si>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</si>
  <si>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</si>
  <si>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</si>
  <si>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</si>
  <si>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</si>
  <si>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</si>
  <si>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</si>
  <si>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</si>
  <si>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</si>
  <si>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</si>
  <si>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</si>
  <si>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</si>
  <si>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</si>
  <si>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</si>
  <si>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</si>
  <si>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</si>
  <si>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</si>
  <si>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</si>
  <si>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</si>
  <si>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</si>
  <si>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</si>
  <si>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</si>
  <si>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</si>
  <si>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</si>
  <si>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</si>
  <si>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</si>
  <si>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</si>
  <si>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</si>
  <si>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</si>
  <si>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</si>
  <si>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</si>
  <si>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</si>
  <si>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</si>
  <si>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</si>
  <si>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</si>
  <si>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</si>
  <si>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</si>
  <si>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</si>
  <si>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</si>
  <si>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</si>
  <si>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</si>
  <si>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</si>
  <si>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</si>
  <si>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</si>
  <si>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</si>
  <si>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</si>
  <si>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</si>
  <si>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</si>
  <si>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</si>
  <si>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</si>
  <si>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</si>
  <si>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</si>
  <si>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</si>
  <si>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</si>
  <si>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</si>
  <si>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</si>
  <si>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</si>
  <si>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</si>
  <si>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</si>
  <si>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</si>
  <si>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</si>
  <si>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</si>
  <si>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</si>
  <si>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</si>
  <si>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</si>
  <si>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</si>
  <si>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</si>
  <si>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</si>
  <si>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</si>
  <si>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</si>
  <si>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</si>
  <si>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</si>
  <si>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</si>
  <si>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</si>
  <si>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</si>
  <si>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</si>
  <si>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</si>
  <si>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</si>
  <si>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</si>
  <si>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залишки</t>
  </si>
  <si>
    <t>без наших залишків (для звірки з доходами)</t>
  </si>
  <si>
    <t>ВСЬОГО</t>
  </si>
  <si>
    <t>з державного бюджету  (для звірки з казнач.звітом)</t>
  </si>
  <si>
    <t>ВСЬОГО, перевірка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</si>
  <si>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</si>
  <si>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</si>
  <si>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</si>
  <si>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Перевірити 9800 !!!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</si>
  <si>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</si>
  <si>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</si>
  <si>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</si>
  <si>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</si>
  <si>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</si>
  <si>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</si>
  <si>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</si>
  <si>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</si>
  <si>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</si>
  <si>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</si>
  <si>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</si>
  <si>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</si>
  <si>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>у тому числі видатків за рахунок субвенцій  з інших бюджетів: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</si>
  <si>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</si>
  <si>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</si>
  <si>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Розвиток мережі центрів надання адміністративних послуг</t>
  </si>
  <si>
    <r>
      <t xml:space="preserve">Надання загальної середньої освіти за рахунок </t>
    </r>
    <r>
      <rPr>
        <b/>
        <sz val="14"/>
        <rFont val="Times New Roman"/>
        <family val="1"/>
        <charset val="204"/>
      </rPr>
      <t xml:space="preserve">залишку </t>
    </r>
    <r>
      <rPr>
        <sz val="14"/>
        <rFont val="Times New Roman"/>
        <family val="1"/>
        <charset val="204"/>
      </rPr>
      <t xml:space="preserve">коштів за </t>
    </r>
    <r>
      <rPr>
        <b/>
        <sz val="14"/>
        <rFont val="Times New Roman"/>
        <family val="1"/>
        <charset val="204"/>
      </rPr>
      <t>освітньою субвенцією</t>
    </r>
    <r>
      <rPr>
        <sz val="14"/>
        <rFont val="Times New Roman"/>
        <family val="1"/>
        <charset val="204"/>
      </rPr>
      <t xml:space="preserve"> (41051100)</t>
    </r>
  </si>
  <si>
    <r>
      <t xml:space="preserve">Надання освіти за рахунок </t>
    </r>
    <r>
      <rPr>
        <b/>
        <sz val="14"/>
        <rFont val="Times New Roman"/>
        <family val="1"/>
        <charset val="204"/>
      </rPr>
      <t>залишку коштів з</t>
    </r>
    <r>
      <rPr>
        <sz val="14"/>
        <rFont val="Times New Roman"/>
        <family val="1"/>
        <charset val="204"/>
      </rPr>
      <t xml:space="preserve">а субвенцією з державного бюджету місцевим бюджетам на надання державної підтримки </t>
    </r>
    <r>
      <rPr>
        <b/>
        <sz val="14"/>
        <rFont val="Times New Roman"/>
        <family val="1"/>
        <charset val="204"/>
      </rPr>
      <t>особам з особливими освітніми потребами</t>
    </r>
    <r>
      <rPr>
        <sz val="14"/>
        <rFont val="Times New Roman"/>
        <family val="1"/>
        <charset val="204"/>
      </rPr>
      <t xml:space="preserve"> (41051700) - оплата праці</t>
    </r>
  </si>
  <si>
    <t>тис.грн</t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</si>
  <si>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5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</si>
  <si>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5"/>
        <rFont val="Times New Roman"/>
        <family val="1"/>
        <charset val="204"/>
      </rPr>
      <t xml:space="preserve"> (41051700) </t>
    </r>
  </si>
  <si>
    <t xml:space="preserve">з місцевого бюджету </t>
  </si>
  <si>
    <t>Заступник начальника бюджетного відділу</t>
  </si>
  <si>
    <t>Віра ПЕТРИНА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</si>
  <si>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</si>
  <si>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</si>
  <si>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Комплексний план просторового розвитку</t>
  </si>
  <si>
    <r>
      <t xml:space="preserve">Субвенція на держпідтримку </t>
    </r>
    <r>
      <rPr>
        <b/>
        <sz val="14"/>
        <rFont val="Times New Roman"/>
        <family val="1"/>
        <charset val="204"/>
      </rPr>
      <t>осіб з особл.осв.потребами</t>
    </r>
    <r>
      <rPr>
        <sz val="14"/>
        <rFont val="Times New Roman"/>
        <family val="1"/>
        <charset val="204"/>
      </rPr>
      <t xml:space="preserve"> 41051200</t>
    </r>
  </si>
  <si>
    <t>Субвенції з місцевого бюджету на здійснення переданих видатків у сфері освіти за рахунок коштів освітньої субвенції (41051000) -ІРЦ</t>
  </si>
  <si>
    <r>
      <rPr>
        <b/>
        <sz val="14"/>
        <rFont val="Times New Roman"/>
        <family val="1"/>
        <charset val="204"/>
      </rPr>
      <t>Освітня субвенція</t>
    </r>
    <r>
      <rPr>
        <sz val="14"/>
        <rFont val="Times New Roman"/>
        <family val="1"/>
        <charset val="204"/>
      </rPr>
      <t xml:space="preserve"> 41033900</t>
    </r>
  </si>
  <si>
    <t>Субвенція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</si>
  <si>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</si>
  <si>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</si>
  <si>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</si>
  <si>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>Активні парки (410577)</t>
  </si>
  <si>
    <t>субвенція районному бюджету Вараського району на виконання заходів Програми мобілізаційної підготовки, мобілізації та оборонної роботи у Вараській міській територіальній громаді на 2022 – 2025 роки (для виконання районної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</si>
  <si>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 xml:space="preserve">Субвенція для військової частини А0998 Міністерства оборони України (24 ОМБр ім Короля Данила)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</si>
  <si>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3018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</si>
  <si>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військової частини А7032 Міністерства оборони України (104 бригада ТрО)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</si>
  <si>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 xml:space="preserve">Субвенція для департаменту контррозвідки Служби Безпеки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</si>
  <si>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А4638 Міністерства оборони України (3-тя окрема штурмова бригада ЗСУ)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</si>
  <si>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Забезпечення діяльності інклюзивно-ресурсних центрів за рахунок освітньої субвенції (41051000)</t>
  </si>
  <si>
    <t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 – 2025 роки)</t>
  </si>
  <si>
    <t>субвенція бюджету Полицької сільської територіальнї громади (на виконання заходів Програми матеріальної підтримки добровольчих формувань сил спротиву Полицької територіальної грмади,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2024 рік)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</si>
  <si>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на 2022 – 2024 роки)</t>
  </si>
  <si>
    <t>субвенція обласному бюджету Рівненської області (інша субвенція для надання соціальних послуг в інтернатних закладах Рівненської області)</t>
  </si>
  <si>
    <t>Субвенція для військової частини А0237 Міністерства оборони України (для потреб військової частини А0252) на виконання заходів Програми мобілізаційної підготовки,мобілізації та оборонної роботи у Вараській міській територіальній громаді на 2022 – 2025 роки</t>
  </si>
  <si>
    <t xml:space="preserve">Субвенція для військової частини А4935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</si>
  <si>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для військової частини 3045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</si>
  <si>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 xml:space="preserve">Субвенція для військової частини 1495 Державної прикордонної служби України для потреб 5 прикордонної комендатури 9 прикордонного загону імені Січових Стрільців на виконання заходів Програми мобілізаційної підготовки, мобілізації та оборонної роботи у Вараській міській територіальній громаді на 2022 – 2025 роки </t>
  </si>
  <si>
    <t>Субвенція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</si>
  <si>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на виконання заходів програми "Безпечна громада та профілактика правопорушень на 2024-2028 роки"</t>
  </si>
  <si>
    <t>Субвенція для ГУ  ДСНС  України у Рівненській області (6 ДПРЗ  ГУ ДСНС) на виконання заходів Комплексної програми розвитку цивільного захисту Вараської міської територіальної громади на 2021-2025 роки</t>
  </si>
  <si>
    <t>1291</t>
  </si>
  <si>
    <t>1292</t>
  </si>
  <si>
    <t>Співфінансування заходів, що реалізуються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</t>
  </si>
  <si>
    <t>Реалізація заходів за рахунок залишку коштів за освітньою субвенцією на кінець бюджетного періоду, що мають цільове призначення, виділених відповідно до рішень Кабінету Міністрів України у попередніх бюджетних періодах (за спеціальним фондом державного бюджету)(41051100)</t>
  </si>
  <si>
    <t>Субвенція для Управління Служби Безпеки України в Рівненській області на виконання заходів програми "Безпечна громада та профілактика правопорушень на 2024-2028 роки"</t>
  </si>
  <si>
    <t xml:space="preserve">                Аналіз виконання бюджету Вараської міської територіальної громади по видатках та кредитуванню станом на 01.06.2024 року </t>
  </si>
  <si>
    <t>затверджено на 01.06.2024</t>
  </si>
  <si>
    <t>виконано станом на 01.06.2024</t>
  </si>
  <si>
    <t>Субвенція для військової частини 3005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</si>
  <si>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</si>
  <si>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військової частини 1241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</si>
  <si>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Надання бюджетних позичок суб'єктам господарювання</t>
  </si>
  <si>
    <t xml:space="preserve">Повернення бюджетних позичок, наданих суб'єктам господарювання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</si>
</sst>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₴_-;\-* #,##0.00\ _₴_-;_-* &quot;-&quot;??\ _₴_-;_-@_-"/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60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b/>
      <sz val="12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sz val="14"/>
      <name val="Arial Cyr"/>
      <family val="2"/>
      <charset val="204"/>
    </font>
    <font>
      <b/>
      <sz val="14"/>
      <name val="Arial Cyr"/>
      <charset val="204"/>
    </font>
    <font>
      <i/>
      <sz val="14"/>
      <color rgb="FFFF0000"/>
      <name val="Arial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b/>
      <sz val="14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rgb="FFFF0000"/>
      <name val="Arial Cyr"/>
      <family val="2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b/>
      <sz val="20"/>
      <name val="Arial Cyr"/>
      <charset val="204"/>
    </font>
    <font>
      <b/>
      <sz val="20"/>
      <color rgb="FFFF0000"/>
      <name val="Arial Cyr"/>
      <family val="2"/>
      <charset val="204"/>
    </font>
    <font>
      <b/>
      <sz val="20"/>
      <name val="Arial Cyr"/>
      <family val="2"/>
      <charset val="204"/>
    </font>
    <font>
      <i/>
      <sz val="20"/>
      <color rgb="FFFF0000"/>
      <name val="Arial Cyr"/>
      <family val="2"/>
      <charset val="204"/>
    </font>
    <font>
      <sz val="20"/>
      <color rgb="FFFF0000"/>
      <name val="Arial Cyr"/>
      <family val="2"/>
      <charset val="204"/>
    </font>
    <font>
      <b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4"/>
      <name val="Arial Cyr"/>
      <charset val="204"/>
    </font>
    <font>
      <i/>
      <sz val="14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2"/>
      <name val="Arial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sz val="12"/>
      <name val="Arial Cyr"/>
      <charset val="204"/>
    </font>
    <font>
      <b/>
      <sz val="14"/>
      <color rgb="FF333333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24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</cellStyleXfs>
  <cellXfs count="239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7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5" fillId="2" borderId="5" xfId="0" applyNumberFormat="1" applyFont="1" applyFill="1" applyBorder="1" applyAlignment="1">
      <alignment horizontal="center" wrapText="1"/>
    </xf>
    <xf numFmtId="167" fontId="5" fillId="2" borderId="5" xfId="0" applyNumberFormat="1" applyFont="1" applyFill="1" applyBorder="1" applyAlignment="1">
      <alignment horizontal="center" vertical="center" wrapText="1"/>
    </xf>
    <xf numFmtId="167" fontId="20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0" fontId="30" fillId="2" borderId="0" xfId="0" applyFont="1" applyFill="1" applyAlignment="1">
      <alignment horizontal="center" wrapText="1"/>
    </xf>
    <xf numFmtId="167" fontId="20" fillId="2" borderId="8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 applyProtection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 applyProtection="1">
      <alignment horizontal="center" wrapText="1"/>
      <protection locked="0"/>
    </xf>
    <xf numFmtId="167" fontId="22" fillId="2" borderId="5" xfId="0" applyNumberFormat="1" applyFont="1" applyFill="1" applyBorder="1" applyAlignment="1" applyProtection="1">
      <alignment horizontal="center" wrapText="1"/>
      <protection locked="0"/>
    </xf>
    <xf numFmtId="164" fontId="22" fillId="2" borderId="5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 applyProtection="1">
      <alignment horizontal="center" wrapText="1"/>
      <protection locked="0"/>
    </xf>
    <xf numFmtId="167" fontId="29" fillId="2" borderId="5" xfId="0" applyNumberFormat="1" applyFont="1" applyFill="1" applyBorder="1" applyAlignment="1" applyProtection="1">
      <alignment horizontal="center" wrapText="1"/>
      <protection locked="0"/>
    </xf>
    <xf numFmtId="167" fontId="33" fillId="2" borderId="5" xfId="0" applyNumberFormat="1" applyFont="1" applyFill="1" applyBorder="1" applyAlignment="1" applyProtection="1">
      <alignment horizontal="center" wrapText="1"/>
      <protection locked="0"/>
    </xf>
    <xf numFmtId="168" fontId="21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5" fontId="22" fillId="2" borderId="5" xfId="0" applyNumberFormat="1" applyFont="1" applyFill="1" applyBorder="1" applyAlignment="1">
      <alignment horizontal="center" wrapText="1"/>
    </xf>
    <xf numFmtId="169" fontId="21" fillId="2" borderId="5" xfId="0" applyNumberFormat="1" applyFont="1" applyFill="1" applyBorder="1" applyAlignment="1">
      <alignment horizontal="center" wrapText="1"/>
    </xf>
    <xf numFmtId="10" fontId="22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168" fontId="22" fillId="2" borderId="5" xfId="0" applyNumberFormat="1" applyFont="1" applyFill="1" applyBorder="1" applyAlignment="1">
      <alignment horizontal="center" wrapText="1"/>
    </xf>
    <xf numFmtId="0" fontId="22" fillId="2" borderId="5" xfId="0" applyFont="1" applyFill="1" applyBorder="1" applyAlignment="1">
      <alignment horizontal="center" wrapText="1"/>
    </xf>
    <xf numFmtId="164" fontId="21" fillId="2" borderId="5" xfId="0" applyNumberFormat="1" applyFont="1" applyFill="1" applyBorder="1" applyAlignment="1">
      <alignment horizontal="center" wrapText="1"/>
    </xf>
    <xf numFmtId="167" fontId="23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7" fillId="2" borderId="5" xfId="0" applyNumberFormat="1" applyFont="1" applyFill="1" applyBorder="1" applyAlignment="1">
      <alignment horizontal="center"/>
    </xf>
    <xf numFmtId="166" fontId="17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49" fontId="17" fillId="2" borderId="5" xfId="0" applyNumberFormat="1" applyFont="1" applyFill="1" applyBorder="1" applyAlignment="1" applyProtection="1">
      <alignment horizontal="center" wrapText="1"/>
      <protection locked="0"/>
    </xf>
    <xf numFmtId="1" fontId="17" fillId="2" borderId="5" xfId="0" applyNumberFormat="1" applyFont="1" applyFill="1" applyBorder="1" applyAlignment="1" applyProtection="1">
      <alignment horizontal="center" wrapText="1"/>
      <protection locked="0"/>
    </xf>
    <xf numFmtId="49" fontId="19" fillId="2" borderId="5" xfId="0" applyNumberFormat="1" applyFont="1" applyFill="1" applyBorder="1" applyAlignment="1" applyProtection="1">
      <alignment horizontal="center" wrapText="1"/>
      <protection locked="0"/>
    </xf>
    <xf numFmtId="1" fontId="19" fillId="2" borderId="5" xfId="0" applyNumberFormat="1" applyFont="1" applyFill="1" applyBorder="1" applyAlignment="1" applyProtection="1">
      <alignment horizontal="center" wrapText="1"/>
      <protection locked="0"/>
    </xf>
    <xf numFmtId="0" fontId="12" fillId="2" borderId="0" xfId="0" applyFont="1" applyFill="1" applyBorder="1" applyAlignment="1">
      <alignment horizontal="right" wrapText="1"/>
    </xf>
    <xf numFmtId="0" fontId="12" fillId="2" borderId="0" xfId="0" applyFont="1" applyFill="1" applyBorder="1" applyAlignment="1">
      <alignment wrapText="1"/>
    </xf>
    <xf numFmtId="0" fontId="12" fillId="2" borderId="0" xfId="0" applyFont="1" applyFill="1" applyAlignment="1">
      <alignment wrapText="1"/>
    </xf>
    <xf numFmtId="0" fontId="12" fillId="2" borderId="0" xfId="0" applyFont="1" applyFill="1"/>
    <xf numFmtId="0" fontId="13" fillId="2" borderId="0" xfId="0" applyFont="1" applyFill="1" applyBorder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13" fillId="2" borderId="0" xfId="0" applyFont="1" applyFill="1" applyAlignment="1">
      <alignment horizontal="center"/>
    </xf>
    <xf numFmtId="49" fontId="17" fillId="2" borderId="5" xfId="0" applyNumberFormat="1" applyFont="1" applyFill="1" applyBorder="1" applyAlignment="1">
      <alignment horizontal="center" wrapText="1"/>
    </xf>
    <xf numFmtId="49" fontId="19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164" fontId="21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7" fillId="2" borderId="5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0" fontId="11" fillId="2" borderId="3" xfId="0" applyFont="1" applyFill="1" applyBorder="1" applyAlignment="1">
      <alignment wrapText="1"/>
    </xf>
    <xf numFmtId="0" fontId="11" fillId="2" borderId="3" xfId="0" applyFont="1" applyFill="1" applyBorder="1"/>
    <xf numFmtId="49" fontId="18" fillId="2" borderId="5" xfId="0" applyNumberFormat="1" applyFont="1" applyFill="1" applyBorder="1" applyAlignment="1">
      <alignment horizontal="center" wrapText="1"/>
    </xf>
    <xf numFmtId="0" fontId="18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7" fontId="28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7" fontId="27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0" fontId="3" fillId="2" borderId="0" xfId="0" applyFont="1" applyFill="1" applyAlignment="1">
      <alignment horizontal="center"/>
    </xf>
    <xf numFmtId="43" fontId="3" fillId="2" borderId="0" xfId="3" applyFont="1" applyFill="1" applyAlignment="1">
      <alignment textRotation="90"/>
    </xf>
    <xf numFmtId="43" fontId="0" fillId="2" borderId="0" xfId="3" applyFont="1" applyFill="1" applyAlignment="1">
      <alignment textRotation="90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5" fillId="2" borderId="0" xfId="0" applyFont="1" applyFill="1" applyBorder="1" applyAlignment="1">
      <alignment horizontal="right" wrapText="1"/>
    </xf>
    <xf numFmtId="0" fontId="5" fillId="2" borderId="0" xfId="0" applyFont="1" applyFill="1" applyBorder="1" applyAlignment="1">
      <alignment wrapText="1"/>
    </xf>
    <xf numFmtId="0" fontId="11" fillId="2" borderId="0" xfId="0" applyFont="1" applyFill="1" applyAlignment="1">
      <alignment horizontal="center"/>
    </xf>
    <xf numFmtId="165" fontId="21" fillId="2" borderId="6" xfId="0" applyNumberFormat="1" applyFont="1" applyFill="1" applyBorder="1" applyAlignment="1">
      <alignment horizontal="center" wrapText="1"/>
    </xf>
    <xf numFmtId="10" fontId="20" fillId="2" borderId="6" xfId="0" applyNumberFormat="1" applyFont="1" applyFill="1" applyBorder="1" applyAlignment="1">
      <alignment horizontal="center" wrapText="1"/>
    </xf>
    <xf numFmtId="167" fontId="21" fillId="2" borderId="9" xfId="0" applyNumberFormat="1" applyFont="1" applyFill="1" applyBorder="1" applyAlignment="1">
      <alignment horizontal="center" wrapText="1"/>
    </xf>
    <xf numFmtId="167" fontId="20" fillId="2" borderId="11" xfId="0" applyNumberFormat="1" applyFont="1" applyFill="1" applyBorder="1" applyAlignment="1">
      <alignment horizontal="center" wrapText="1"/>
    </xf>
    <xf numFmtId="167" fontId="37" fillId="2" borderId="5" xfId="0" applyNumberFormat="1" applyFont="1" applyFill="1" applyBorder="1" applyAlignment="1" applyProtection="1">
      <alignment horizontal="center" wrapText="1"/>
    </xf>
    <xf numFmtId="4" fontId="38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1" fontId="40" fillId="2" borderId="5" xfId="0" applyNumberFormat="1" applyFont="1" applyFill="1" applyBorder="1" applyAlignment="1">
      <alignment horizontal="center"/>
    </xf>
    <xf numFmtId="49" fontId="40" fillId="2" borderId="5" xfId="0" applyNumberFormat="1" applyFont="1" applyFill="1" applyBorder="1" applyAlignment="1">
      <alignment horizontal="center"/>
    </xf>
    <xf numFmtId="49" fontId="31" fillId="2" borderId="5" xfId="0" applyNumberFormat="1" applyFont="1" applyFill="1" applyBorder="1" applyAlignment="1">
      <alignment horizontal="center"/>
    </xf>
    <xf numFmtId="1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49" fontId="40" fillId="2" borderId="5" xfId="0" applyNumberFormat="1" applyFont="1" applyFill="1" applyBorder="1" applyAlignment="1">
      <alignment horizontal="center" wrapText="1"/>
    </xf>
    <xf numFmtId="49" fontId="31" fillId="2" borderId="5" xfId="0" applyNumberFormat="1" applyFont="1" applyFill="1" applyBorder="1" applyAlignment="1">
      <alignment horizontal="center" wrapText="1"/>
    </xf>
    <xf numFmtId="1" fontId="31" fillId="2" borderId="5" xfId="0" applyNumberFormat="1" applyFont="1" applyFill="1" applyBorder="1" applyAlignment="1" applyProtection="1">
      <alignment horizontal="center" wrapText="1"/>
      <protection locked="0"/>
    </xf>
    <xf numFmtId="49" fontId="31" fillId="2" borderId="5" xfId="0" applyNumberFormat="1" applyFont="1" applyFill="1" applyBorder="1" applyAlignment="1" applyProtection="1">
      <alignment horizontal="center" wrapText="1"/>
      <protection locked="0"/>
    </xf>
    <xf numFmtId="164" fontId="28" fillId="2" borderId="0" xfId="0" applyNumberFormat="1" applyFont="1" applyFill="1" applyAlignment="1">
      <alignment horizontal="center" wrapText="1"/>
    </xf>
    <xf numFmtId="167" fontId="33" fillId="2" borderId="5" xfId="0" applyNumberFormat="1" applyFont="1" applyFill="1" applyBorder="1" applyAlignment="1" applyProtection="1">
      <alignment horizontal="center" wrapText="1"/>
    </xf>
    <xf numFmtId="0" fontId="21" fillId="2" borderId="5" xfId="0" applyFont="1" applyFill="1" applyBorder="1" applyAlignment="1">
      <alignment horizontal="center" wrapText="1"/>
    </xf>
    <xf numFmtId="165" fontId="33" fillId="2" borderId="5" xfId="0" applyNumberFormat="1" applyFont="1" applyFill="1" applyBorder="1" applyAlignment="1">
      <alignment horizontal="center" wrapText="1"/>
    </xf>
    <xf numFmtId="167" fontId="33" fillId="2" borderId="5" xfId="0" applyNumberFormat="1" applyFont="1" applyFill="1" applyBorder="1" applyAlignment="1">
      <alignment horizontal="center" wrapText="1"/>
    </xf>
    <xf numFmtId="0" fontId="41" fillId="2" borderId="0" xfId="0" applyFont="1" applyFill="1" applyBorder="1" applyAlignment="1">
      <alignment horizontal="right" wrapText="1"/>
    </xf>
    <xf numFmtId="0" fontId="41" fillId="2" borderId="0" xfId="0" applyFont="1" applyFill="1" applyBorder="1" applyAlignment="1">
      <alignment wrapText="1"/>
    </xf>
    <xf numFmtId="0" fontId="41" fillId="2" borderId="0" xfId="0" applyFont="1" applyFill="1" applyBorder="1"/>
    <xf numFmtId="49" fontId="42" fillId="2" borderId="5" xfId="0" applyNumberFormat="1" applyFont="1" applyFill="1" applyBorder="1" applyAlignment="1">
      <alignment horizontal="center"/>
    </xf>
    <xf numFmtId="0" fontId="27" fillId="2" borderId="0" xfId="0" applyFont="1" applyFill="1" applyBorder="1" applyAlignment="1">
      <alignment horizontal="right" wrapText="1"/>
    </xf>
    <xf numFmtId="0" fontId="27" fillId="2" borderId="0" xfId="0" applyFont="1" applyFill="1" applyBorder="1" applyAlignment="1">
      <alignment wrapText="1"/>
    </xf>
    <xf numFmtId="0" fontId="27" fillId="2" borderId="0" xfId="0" applyFont="1" applyFill="1" applyAlignment="1">
      <alignment wrapText="1"/>
    </xf>
    <xf numFmtId="0" fontId="27" fillId="2" borderId="0" xfId="0" applyFont="1" applyFill="1"/>
    <xf numFmtId="0" fontId="40" fillId="2" borderId="0" xfId="0" applyFont="1" applyFill="1" applyBorder="1" applyAlignment="1">
      <alignment horizontal="center" wrapText="1"/>
    </xf>
    <xf numFmtId="0" fontId="40" fillId="2" borderId="0" xfId="0" applyFont="1" applyFill="1" applyAlignment="1">
      <alignment horizontal="center" wrapText="1"/>
    </xf>
    <xf numFmtId="0" fontId="40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167" fontId="6" fillId="2" borderId="0" xfId="0" applyNumberFormat="1" applyFont="1" applyFill="1" applyBorder="1" applyAlignment="1">
      <alignment horizontal="center" wrapText="1"/>
    </xf>
    <xf numFmtId="167" fontId="6" fillId="2" borderId="0" xfId="0" applyNumberFormat="1" applyFont="1" applyFill="1" applyAlignment="1">
      <alignment wrapText="1"/>
    </xf>
    <xf numFmtId="0" fontId="46" fillId="2" borderId="0" xfId="0" applyFont="1" applyFill="1" applyAlignment="1">
      <alignment wrapText="1"/>
    </xf>
    <xf numFmtId="167" fontId="47" fillId="2" borderId="5" xfId="0" applyNumberFormat="1" applyFont="1" applyFill="1" applyBorder="1" applyAlignment="1">
      <alignment horizontal="center" wrapText="1"/>
    </xf>
    <xf numFmtId="167" fontId="47" fillId="2" borderId="5" xfId="0" applyNumberFormat="1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wrapText="1"/>
    </xf>
    <xf numFmtId="4" fontId="48" fillId="2" borderId="0" xfId="0" applyNumberFormat="1" applyFont="1" applyFill="1" applyAlignment="1">
      <alignment horizontal="center" wrapText="1"/>
    </xf>
    <xf numFmtId="167" fontId="49" fillId="2" borderId="0" xfId="0" applyNumberFormat="1" applyFont="1" applyFill="1" applyAlignment="1">
      <alignment horizontal="center" wrapText="1"/>
    </xf>
    <xf numFmtId="165" fontId="6" fillId="2" borderId="0" xfId="0" applyNumberFormat="1" applyFont="1" applyFill="1" applyAlignment="1">
      <alignment horizontal="center" wrapText="1"/>
    </xf>
    <xf numFmtId="167" fontId="50" fillId="2" borderId="0" xfId="0" applyNumberFormat="1" applyFont="1" applyFill="1" applyBorder="1" applyAlignment="1">
      <alignment horizontal="center" wrapText="1"/>
    </xf>
    <xf numFmtId="167" fontId="51" fillId="2" borderId="0" xfId="0" applyNumberFormat="1" applyFont="1" applyFill="1" applyBorder="1" applyAlignment="1">
      <alignment horizontal="center" wrapText="1"/>
    </xf>
    <xf numFmtId="167" fontId="52" fillId="2" borderId="0" xfId="0" applyNumberFormat="1" applyFont="1" applyFill="1" applyAlignment="1">
      <alignment horizontal="center" wrapText="1"/>
    </xf>
    <xf numFmtId="0" fontId="51" fillId="2" borderId="0" xfId="0" applyFont="1" applyFill="1" applyAlignment="1">
      <alignment horizontal="center" wrapText="1"/>
    </xf>
    <xf numFmtId="4" fontId="51" fillId="2" borderId="0" xfId="0" applyNumberFormat="1" applyFont="1" applyFill="1" applyAlignment="1">
      <alignment horizontal="center" wrapText="1"/>
    </xf>
    <xf numFmtId="0" fontId="53" fillId="2" borderId="0" xfId="0" applyFont="1" applyFill="1" applyAlignment="1">
      <alignment horizontal="center" wrapText="1"/>
    </xf>
    <xf numFmtId="165" fontId="53" fillId="2" borderId="0" xfId="0" applyNumberFormat="1" applyFont="1" applyFill="1" applyAlignment="1">
      <alignment horizontal="center" wrapText="1"/>
    </xf>
    <xf numFmtId="167" fontId="54" fillId="2" borderId="0" xfId="0" applyNumberFormat="1" applyFont="1" applyFill="1" applyAlignment="1">
      <alignment horizontal="center" wrapText="1"/>
    </xf>
    <xf numFmtId="165" fontId="55" fillId="2" borderId="7" xfId="0" applyNumberFormat="1" applyFont="1" applyFill="1" applyBorder="1" applyAlignment="1">
      <alignment horizontal="center" wrapText="1"/>
    </xf>
    <xf numFmtId="49" fontId="56" fillId="2" borderId="10" xfId="0" applyNumberFormat="1" applyFont="1" applyFill="1" applyBorder="1" applyAlignment="1" applyProtection="1">
      <alignment horizontal="justify" wrapText="1"/>
      <protection locked="0"/>
    </xf>
    <xf numFmtId="49" fontId="56" fillId="2" borderId="5" xfId="0" applyNumberFormat="1" applyFont="1" applyFill="1" applyBorder="1" applyAlignment="1" applyProtection="1">
      <alignment horizontal="center" wrapText="1"/>
      <protection locked="0"/>
    </xf>
    <xf numFmtId="0" fontId="40" fillId="2" borderId="5" xfId="0" applyFont="1" applyFill="1" applyBorder="1" applyAlignment="1">
      <alignment wrapText="1"/>
    </xf>
    <xf numFmtId="0" fontId="40" fillId="2" borderId="5" xfId="0" applyFont="1" applyFill="1" applyBorder="1" applyAlignment="1" applyProtection="1">
      <alignment horizontal="left" wrapText="1"/>
      <protection locked="0"/>
    </xf>
    <xf numFmtId="0" fontId="40" fillId="2" borderId="5" xfId="0" applyFont="1" applyFill="1" applyBorder="1" applyAlignment="1">
      <alignment vertical="center" wrapText="1"/>
    </xf>
    <xf numFmtId="0" fontId="40" fillId="2" borderId="0" xfId="0" applyFont="1" applyFill="1" applyBorder="1" applyAlignment="1">
      <alignment wrapText="1"/>
    </xf>
    <xf numFmtId="0" fontId="51" fillId="2" borderId="0" xfId="0" applyFont="1" applyFill="1" applyAlignment="1">
      <alignment wrapText="1"/>
    </xf>
    <xf numFmtId="167" fontId="21" fillId="2" borderId="12" xfId="0" applyNumberFormat="1" applyFont="1" applyFill="1" applyBorder="1" applyAlignment="1">
      <alignment horizontal="center" wrapText="1"/>
    </xf>
    <xf numFmtId="167" fontId="20" fillId="2" borderId="12" xfId="0" applyNumberFormat="1" applyFont="1" applyFill="1" applyBorder="1" applyAlignment="1">
      <alignment horizontal="center" wrapText="1"/>
    </xf>
    <xf numFmtId="167" fontId="21" fillId="2" borderId="0" xfId="0" applyNumberFormat="1" applyFont="1" applyFill="1" applyBorder="1" applyAlignment="1">
      <alignment horizontal="center" wrapText="1"/>
    </xf>
    <xf numFmtId="165" fontId="44" fillId="2" borderId="0" xfId="0" applyNumberFormat="1" applyFont="1" applyFill="1" applyBorder="1" applyAlignment="1">
      <alignment wrapText="1"/>
    </xf>
    <xf numFmtId="0" fontId="43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20" fillId="2" borderId="0" xfId="0" applyNumberFormat="1" applyFont="1" applyFill="1" applyBorder="1" applyAlignment="1">
      <alignment horizontal="center" wrapText="1"/>
    </xf>
    <xf numFmtId="10" fontId="21" fillId="2" borderId="6" xfId="0" applyNumberFormat="1" applyFont="1" applyFill="1" applyBorder="1" applyAlignment="1">
      <alignment horizontal="center" wrapText="1"/>
    </xf>
    <xf numFmtId="165" fontId="22" fillId="2" borderId="5" xfId="4" applyNumberFormat="1" applyFont="1" applyFill="1" applyBorder="1" applyAlignment="1">
      <alignment horizontal="center" wrapText="1"/>
    </xf>
    <xf numFmtId="165" fontId="55" fillId="2" borderId="13" xfId="0" applyNumberFormat="1" applyFont="1" applyFill="1" applyBorder="1" applyAlignment="1">
      <alignment horizontal="center" wrapText="1"/>
    </xf>
    <xf numFmtId="167" fontId="47" fillId="2" borderId="12" xfId="0" applyNumberFormat="1" applyFont="1" applyFill="1" applyBorder="1" applyAlignment="1">
      <alignment horizontal="center" wrapText="1"/>
    </xf>
    <xf numFmtId="167" fontId="5" fillId="2" borderId="12" xfId="0" applyNumberFormat="1" applyFont="1" applyFill="1" applyBorder="1" applyAlignment="1">
      <alignment horizontal="center" wrapText="1"/>
    </xf>
    <xf numFmtId="164" fontId="45" fillId="2" borderId="0" xfId="0" applyNumberFormat="1" applyFont="1" applyFill="1" applyBorder="1" applyAlignment="1">
      <alignment horizontal="center" wrapText="1"/>
    </xf>
    <xf numFmtId="0" fontId="45" fillId="2" borderId="0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wrapText="1"/>
    </xf>
    <xf numFmtId="165" fontId="45" fillId="2" borderId="0" xfId="0" applyNumberFormat="1" applyFont="1" applyFill="1" applyBorder="1" applyAlignment="1">
      <alignment wrapText="1"/>
    </xf>
    <xf numFmtId="0" fontId="45" fillId="2" borderId="0" xfId="0" applyFont="1" applyFill="1" applyBorder="1" applyAlignment="1">
      <alignment wrapText="1"/>
    </xf>
    <xf numFmtId="167" fontId="6" fillId="2" borderId="0" xfId="0" applyNumberFormat="1" applyFont="1" applyFill="1" applyBorder="1" applyAlignment="1">
      <alignment wrapText="1"/>
    </xf>
    <xf numFmtId="167" fontId="27" fillId="2" borderId="0" xfId="0" applyNumberFormat="1" applyFont="1" applyFill="1" applyBorder="1" applyAlignment="1">
      <alignment wrapText="1"/>
    </xf>
    <xf numFmtId="165" fontId="6" fillId="2" borderId="0" xfId="0" applyNumberFormat="1" applyFont="1" applyFill="1" applyBorder="1" applyAlignment="1">
      <alignment wrapText="1"/>
    </xf>
    <xf numFmtId="0" fontId="6" fillId="2" borderId="0" xfId="0" applyFont="1" applyFill="1" applyBorder="1" applyAlignment="1">
      <alignment wrapText="1"/>
    </xf>
    <xf numFmtId="167" fontId="20" fillId="2" borderId="14" xfId="0" applyNumberFormat="1" applyFont="1" applyFill="1" applyBorder="1" applyAlignment="1">
      <alignment horizontal="center" wrapText="1"/>
    </xf>
    <xf numFmtId="0" fontId="40" fillId="2" borderId="14" xfId="0" applyFont="1" applyFill="1" applyBorder="1" applyAlignment="1">
      <alignment wrapText="1"/>
    </xf>
    <xf numFmtId="0" fontId="51" fillId="2" borderId="12" xfId="0" applyFont="1" applyFill="1" applyBorder="1" applyAlignment="1">
      <alignment wrapText="1"/>
    </xf>
    <xf numFmtId="0" fontId="7" fillId="2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/>
    <xf numFmtId="0" fontId="34" fillId="2" borderId="5" xfId="0" applyFont="1" applyFill="1" applyBorder="1" applyAlignment="1">
      <alignment horizontal="center" wrapText="1"/>
    </xf>
    <xf numFmtId="0" fontId="18" fillId="2" borderId="5" xfId="0" applyFont="1" applyFill="1" applyBorder="1" applyAlignment="1"/>
    <xf numFmtId="0" fontId="35" fillId="2" borderId="5" xfId="0" applyFont="1" applyFill="1" applyBorder="1" applyAlignment="1" applyProtection="1">
      <alignment horizontal="justify" wrapText="1"/>
      <protection locked="0"/>
    </xf>
    <xf numFmtId="0" fontId="35" fillId="2" borderId="5" xfId="0" applyFont="1" applyFill="1" applyBorder="1" applyAlignment="1">
      <alignment horizontal="justify" wrapText="1"/>
    </xf>
    <xf numFmtId="49" fontId="56" fillId="2" borderId="5" xfId="0" applyNumberFormat="1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/>
    <xf numFmtId="0" fontId="56" fillId="2" borderId="5" xfId="0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>
      <alignment horizontal="center"/>
    </xf>
    <xf numFmtId="49" fontId="56" fillId="2" borderId="5" xfId="0" applyNumberFormat="1" applyFont="1" applyFill="1" applyBorder="1" applyAlignment="1" applyProtection="1">
      <alignment horizontal="right" wrapText="1"/>
      <protection locked="0"/>
    </xf>
    <xf numFmtId="0" fontId="19" fillId="2" borderId="5" xfId="0" applyFont="1" applyFill="1" applyBorder="1" applyAlignment="1"/>
    <xf numFmtId="49" fontId="57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 applyProtection="1">
      <alignment horizontal="justify" wrapText="1"/>
      <protection locked="0"/>
    </xf>
    <xf numFmtId="0" fontId="56" fillId="2" borderId="5" xfId="0" applyFont="1" applyFill="1" applyBorder="1" applyAlignment="1">
      <alignment horizontal="justify" wrapText="1"/>
    </xf>
    <xf numFmtId="0" fontId="56" fillId="2" borderId="5" xfId="0" applyFont="1" applyFill="1" applyBorder="1" applyAlignment="1"/>
    <xf numFmtId="49" fontId="56" fillId="2" borderId="5" xfId="0" applyNumberFormat="1" applyFont="1" applyFill="1" applyBorder="1" applyAlignment="1">
      <alignment horizontal="justify" wrapText="1"/>
    </xf>
    <xf numFmtId="49" fontId="57" fillId="2" borderId="5" xfId="0" applyNumberFormat="1" applyFont="1" applyFill="1" applyBorder="1" applyAlignment="1">
      <alignment horizontal="justify" wrapText="1"/>
    </xf>
    <xf numFmtId="0" fontId="35" fillId="2" borderId="5" xfId="0" applyNumberFormat="1" applyFont="1" applyFill="1" applyBorder="1" applyAlignment="1" applyProtection="1">
      <alignment horizontal="justify" wrapText="1"/>
      <protection locked="0"/>
    </xf>
    <xf numFmtId="0" fontId="57" fillId="2" borderId="5" xfId="0" applyFont="1" applyFill="1" applyBorder="1" applyAlignment="1">
      <alignment horizontal="justify" wrapText="1"/>
    </xf>
    <xf numFmtId="0" fontId="56" fillId="2" borderId="5" xfId="1" applyFont="1" applyFill="1" applyBorder="1" applyAlignment="1" applyProtection="1">
      <alignment horizontal="justify" wrapText="1"/>
    </xf>
    <xf numFmtId="3" fontId="56" fillId="2" borderId="5" xfId="0" applyNumberFormat="1" applyFont="1" applyFill="1" applyBorder="1" applyAlignment="1">
      <alignment horizontal="justify" wrapText="1"/>
    </xf>
    <xf numFmtId="3" fontId="57" fillId="2" borderId="5" xfId="0" applyNumberFormat="1" applyFont="1" applyFill="1" applyBorder="1" applyAlignment="1">
      <alignment horizontal="justify" wrapText="1"/>
    </xf>
    <xf numFmtId="0" fontId="19" fillId="2" borderId="5" xfId="0" applyFont="1" applyFill="1" applyBorder="1" applyAlignment="1">
      <alignment horizontal="justify" wrapText="1"/>
    </xf>
    <xf numFmtId="0" fontId="42" fillId="2" borderId="5" xfId="0" applyFont="1" applyFill="1" applyBorder="1" applyAlignment="1"/>
    <xf numFmtId="0" fontId="32" fillId="2" borderId="5" xfId="0" applyFont="1" applyFill="1" applyBorder="1" applyAlignment="1" applyProtection="1">
      <alignment wrapText="1"/>
      <protection locked="0"/>
    </xf>
    <xf numFmtId="0" fontId="9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/>
    <xf numFmtId="0" fontId="8" fillId="2" borderId="5" xfId="0" applyFont="1" applyFill="1" applyBorder="1" applyAlignment="1">
      <alignment horizontal="center"/>
    </xf>
    <xf numFmtId="167" fontId="20" fillId="2" borderId="5" xfId="0" applyNumberFormat="1" applyFont="1" applyFill="1" applyBorder="1" applyAlignment="1" applyProtection="1">
      <alignment horizontal="center" wrapText="1"/>
    </xf>
    <xf numFmtId="167" fontId="20" fillId="3" borderId="5" xfId="0" applyNumberFormat="1" applyFont="1" applyFill="1" applyBorder="1" applyAlignment="1">
      <alignment horizontal="center" wrapText="1"/>
    </xf>
    <xf numFmtId="0" fontId="9" fillId="2" borderId="5" xfId="0" applyFont="1" applyFill="1" applyBorder="1" applyAlignment="1" applyProtection="1">
      <alignment horizontal="justify" wrapText="1"/>
      <protection locked="0"/>
    </xf>
    <xf numFmtId="167" fontId="36" fillId="2" borderId="5" xfId="0" applyNumberFormat="1" applyFont="1" applyFill="1" applyBorder="1" applyAlignment="1">
      <alignment horizontal="center" wrapText="1"/>
    </xf>
    <xf numFmtId="0" fontId="42" fillId="2" borderId="5" xfId="0" applyFont="1" applyFill="1" applyBorder="1" applyAlignment="1">
      <alignment horizontal="justify" wrapText="1"/>
    </xf>
    <xf numFmtId="165" fontId="21" fillId="2" borderId="7" xfId="0" applyNumberFormat="1" applyFont="1" applyFill="1" applyBorder="1" applyAlignment="1">
      <alignment horizontal="center" wrapText="1"/>
    </xf>
    <xf numFmtId="167" fontId="5" fillId="2" borderId="0" xfId="0" applyNumberFormat="1" applyFont="1" applyFill="1" applyBorder="1" applyAlignment="1">
      <alignment horizontal="center" wrapText="1"/>
    </xf>
    <xf numFmtId="167" fontId="3" fillId="2" borderId="0" xfId="0" applyNumberFormat="1" applyFont="1" applyFill="1" applyBorder="1" applyAlignment="1">
      <alignment horizontal="right" wrapText="1"/>
    </xf>
    <xf numFmtId="167" fontId="5" fillId="2" borderId="9" xfId="0" applyNumberFormat="1" applyFont="1" applyFill="1" applyBorder="1" applyAlignment="1">
      <alignment horizontal="center" wrapText="1"/>
    </xf>
    <xf numFmtId="167" fontId="58" fillId="2" borderId="6" xfId="0" applyNumberFormat="1" applyFont="1" applyFill="1" applyBorder="1" applyAlignment="1">
      <alignment horizontal="center" wrapText="1"/>
    </xf>
    <xf numFmtId="0" fontId="59" fillId="0" borderId="0" xfId="0" applyFont="1"/>
    <xf numFmtId="0" fontId="9" fillId="2" borderId="5" xfId="0" applyFont="1" applyFill="1" applyBorder="1" applyAlignment="1" applyProtection="1">
      <alignment vertical="top" wrapText="1"/>
      <protection locked="0"/>
    </xf>
    <xf numFmtId="0" fontId="16" fillId="2" borderId="0" xfId="0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2" borderId="5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165" fontId="2" fillId="2" borderId="5" xfId="0" applyNumberFormat="1" applyFont="1" applyFill="1" applyBorder="1" applyAlignment="1">
      <alignment horizontal="center" vertical="center" wrapText="1"/>
    </xf>
    <xf numFmtId="0" fontId="43" fillId="2" borderId="0" xfId="0" applyFont="1" applyFill="1" applyBorder="1" applyAlignment="1">
      <alignment horizontal="left" wrapText="1"/>
    </xf>
    <xf numFmtId="0" fontId="34" fillId="2" borderId="5" xfId="0" applyFont="1" applyFill="1" applyBorder="1" applyAlignment="1">
      <alignment horizontal="center"/>
    </xf>
    <xf numFmtId="0" fontId="10" fillId="2" borderId="5" xfId="0" applyFont="1" applyFill="1" applyBorder="1" applyAlignment="1">
      <alignment horizontal="center"/>
    </xf>
  </cellXfs>
  <cellStyles count="5">
    <cellStyle name="Обычный" xfId="0" builtinId="0"/>
    <cellStyle name="Обычный 2" xfId="2"/>
    <cellStyle name="Обычный_ZV1PIV98" xfId="1"/>
    <cellStyle name="Процентный" xfId="4" builtinId="5"/>
    <cellStyle name="Финансовый" xfId="3" builtinId="3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54"/>
  <sheetViews>
    <sheetView showZeros="0" tabSelected="1" showOutlineSymbols="0" view="pageBreakPreview" zoomScale="70" zoomScaleNormal="80" zoomScaleSheetLayoutView="7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U173" sqref="U173"/>
    </sheetView>
  </sheetViews>
  <sheetFormatPr defaultColWidth="9.140625" defaultRowHeight="12.75" x14ac:dyDescent="0.2"/>
  <cols>
    <col min="1" max="1" width="3.85546875" style="3" customWidth="1"/>
    <col min="2" max="2" width="8" style="87" hidden="1" customWidth="1"/>
    <col min="3" max="3" width="7.140625" style="87" customWidth="1"/>
    <col min="4" max="4" width="7.7109375" style="87" customWidth="1"/>
    <col min="5" max="5" width="70.140625" style="8" customWidth="1"/>
    <col min="6" max="6" width="15.28515625" style="8" customWidth="1"/>
    <col min="7" max="7" width="14.42578125" style="8" customWidth="1"/>
    <col min="8" max="8" width="13.28515625" style="8" customWidth="1"/>
    <col min="9" max="9" width="11.7109375" style="8" customWidth="1"/>
    <col min="10" max="10" width="14" style="8" customWidth="1"/>
    <col min="11" max="11" width="14.7109375" style="95" customWidth="1"/>
    <col min="12" max="12" width="16" style="8" customWidth="1"/>
    <col min="13" max="13" width="14.28515625" style="8" customWidth="1"/>
    <col min="14" max="15" width="13.28515625" style="8" customWidth="1"/>
    <col min="16" max="16" width="13.42578125" style="96" customWidth="1"/>
    <col min="17" max="17" width="11.85546875" style="8" customWidth="1"/>
    <col min="18" max="18" width="15.5703125" style="8" customWidth="1"/>
    <col min="19" max="19" width="15.7109375" style="8" customWidth="1"/>
    <col min="20" max="20" width="15" style="8" customWidth="1"/>
    <col min="21" max="21" width="15.2851562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230" t="s">
        <v>375</v>
      </c>
      <c r="B1" s="230"/>
      <c r="C1" s="230"/>
      <c r="D1" s="230"/>
      <c r="E1" s="230"/>
      <c r="F1" s="230"/>
      <c r="G1" s="230"/>
      <c r="H1" s="230"/>
      <c r="I1" s="230"/>
      <c r="J1" s="230"/>
      <c r="K1" s="230"/>
      <c r="L1" s="230"/>
      <c r="M1" s="230"/>
      <c r="N1" s="230"/>
      <c r="O1" s="230"/>
      <c r="P1" s="230"/>
      <c r="Q1" s="230"/>
      <c r="R1" s="230"/>
      <c r="S1" s="230"/>
      <c r="T1" s="230"/>
      <c r="U1" s="230"/>
      <c r="V1" s="230"/>
      <c r="W1" s="163" t="s">
        <v>335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231" t="s">
        <v>0</v>
      </c>
      <c r="B2" s="231" t="s">
        <v>104</v>
      </c>
      <c r="C2" s="231" t="s">
        <v>300</v>
      </c>
      <c r="D2" s="231" t="s">
        <v>48</v>
      </c>
      <c r="E2" s="231" t="s">
        <v>52</v>
      </c>
      <c r="F2" s="232" t="s">
        <v>1</v>
      </c>
      <c r="G2" s="232"/>
      <c r="H2" s="232"/>
      <c r="I2" s="232"/>
      <c r="J2" s="232"/>
      <c r="K2" s="232"/>
      <c r="L2" s="232" t="s">
        <v>2</v>
      </c>
      <c r="M2" s="233"/>
      <c r="N2" s="233"/>
      <c r="O2" s="233"/>
      <c r="P2" s="233"/>
      <c r="Q2" s="233"/>
      <c r="R2" s="232" t="s">
        <v>3</v>
      </c>
      <c r="S2" s="232"/>
      <c r="T2" s="232"/>
      <c r="U2" s="232"/>
      <c r="V2" s="232"/>
      <c r="W2" s="232"/>
    </row>
    <row r="3" spans="1:196" s="2" customFormat="1" ht="12.75" customHeight="1" x14ac:dyDescent="0.2">
      <c r="A3" s="231"/>
      <c r="B3" s="231"/>
      <c r="C3" s="231"/>
      <c r="D3" s="231"/>
      <c r="E3" s="231"/>
      <c r="F3" s="234" t="s">
        <v>184</v>
      </c>
      <c r="G3" s="234" t="s">
        <v>376</v>
      </c>
      <c r="H3" s="234" t="s">
        <v>377</v>
      </c>
      <c r="I3" s="234" t="s">
        <v>4</v>
      </c>
      <c r="J3" s="234" t="s">
        <v>214</v>
      </c>
      <c r="K3" s="235" t="s">
        <v>36</v>
      </c>
      <c r="L3" s="234" t="s">
        <v>184</v>
      </c>
      <c r="M3" s="234" t="s">
        <v>280</v>
      </c>
      <c r="N3" s="234" t="str">
        <f>G3</f>
        <v>затверджено на 01.06.2024</v>
      </c>
      <c r="O3" s="234" t="str">
        <f>H3</f>
        <v>виконано станом на 01.06.2024</v>
      </c>
      <c r="P3" s="234" t="s">
        <v>215</v>
      </c>
      <c r="Q3" s="235" t="s">
        <v>36</v>
      </c>
      <c r="R3" s="234" t="s">
        <v>184</v>
      </c>
      <c r="S3" s="234" t="s">
        <v>280</v>
      </c>
      <c r="T3" s="234" t="str">
        <f>G3</f>
        <v>затверджено на 01.06.2024</v>
      </c>
      <c r="U3" s="234" t="str">
        <f>H3</f>
        <v>виконано станом на 01.06.2024</v>
      </c>
      <c r="V3" s="234" t="s">
        <v>216</v>
      </c>
      <c r="W3" s="235" t="s">
        <v>36</v>
      </c>
    </row>
    <row r="4" spans="1:196" s="2" customFormat="1" ht="53.25" customHeight="1" x14ac:dyDescent="0.2">
      <c r="A4" s="231"/>
      <c r="B4" s="231"/>
      <c r="C4" s="231"/>
      <c r="D4" s="231"/>
      <c r="E4" s="231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234"/>
      <c r="V4" s="234"/>
      <c r="W4" s="234"/>
    </row>
    <row r="5" spans="1:196" s="4" customFormat="1" ht="18.75" customHeight="1" x14ac:dyDescent="0.25">
      <c r="A5" s="189">
        <v>1</v>
      </c>
      <c r="B5" s="189">
        <v>2</v>
      </c>
      <c r="C5" s="189">
        <v>2</v>
      </c>
      <c r="D5" s="189">
        <v>3</v>
      </c>
      <c r="E5" s="189">
        <v>4</v>
      </c>
      <c r="F5" s="189">
        <v>5</v>
      </c>
      <c r="G5" s="189">
        <v>6</v>
      </c>
      <c r="H5" s="189">
        <v>7</v>
      </c>
      <c r="I5" s="189">
        <v>8</v>
      </c>
      <c r="J5" s="189">
        <v>9</v>
      </c>
      <c r="K5" s="189">
        <v>10</v>
      </c>
      <c r="L5" s="189">
        <v>11</v>
      </c>
      <c r="M5" s="189">
        <v>12</v>
      </c>
      <c r="N5" s="189">
        <v>13</v>
      </c>
      <c r="O5" s="189">
        <v>14</v>
      </c>
      <c r="P5" s="189">
        <v>15</v>
      </c>
      <c r="Q5" s="189">
        <v>16</v>
      </c>
      <c r="R5" s="189">
        <v>17</v>
      </c>
      <c r="S5" s="189">
        <v>18</v>
      </c>
      <c r="T5" s="189">
        <v>19</v>
      </c>
      <c r="U5" s="189">
        <v>20</v>
      </c>
      <c r="V5" s="189">
        <v>21</v>
      </c>
      <c r="W5" s="189">
        <v>22</v>
      </c>
    </row>
    <row r="6" spans="1:196" s="1" customFormat="1" ht="29.25" customHeight="1" x14ac:dyDescent="0.3">
      <c r="A6" s="190"/>
      <c r="B6" s="73"/>
      <c r="C6" s="73"/>
      <c r="D6" s="73"/>
      <c r="E6" s="191" t="s">
        <v>5</v>
      </c>
      <c r="F6" s="13">
        <f>SUM(F180)</f>
        <v>884870.70000000007</v>
      </c>
      <c r="G6" s="13">
        <f>SUM(G180)</f>
        <v>375347.10000000003</v>
      </c>
      <c r="H6" s="13">
        <f>SUM(H180)</f>
        <v>314978.59999999998</v>
      </c>
      <c r="I6" s="19">
        <v>1</v>
      </c>
      <c r="J6" s="13">
        <f>H6-G6</f>
        <v>-60368.500000000058</v>
      </c>
      <c r="K6" s="19">
        <f>IFERROR(100%*(H6/G6),"")</f>
        <v>0.83916620109759721</v>
      </c>
      <c r="L6" s="13">
        <f>SUM(L180)</f>
        <v>90858.500000000015</v>
      </c>
      <c r="M6" s="13">
        <f>SUM(M180)</f>
        <v>93067.9</v>
      </c>
      <c r="N6" s="13">
        <f>SUM(N180)</f>
        <v>66405.600000000006</v>
      </c>
      <c r="O6" s="13">
        <f>SUM(O180)</f>
        <v>39480.1</v>
      </c>
      <c r="P6" s="13">
        <f>O6-N6</f>
        <v>-26925.500000000007</v>
      </c>
      <c r="Q6" s="19">
        <f>IFERROR(100%*(O6/N6),"")</f>
        <v>0.5945296782199091</v>
      </c>
      <c r="R6" s="13">
        <f>SUM(R180)</f>
        <v>975729.20000000007</v>
      </c>
      <c r="S6" s="13">
        <f>SUM(S180)</f>
        <v>977938.59999999986</v>
      </c>
      <c r="T6" s="13">
        <f>SUM(T180)</f>
        <v>441752.7</v>
      </c>
      <c r="U6" s="13">
        <f>SUM(U180)</f>
        <v>354458.7</v>
      </c>
      <c r="V6" s="13">
        <f>U6-T6</f>
        <v>-87294</v>
      </c>
      <c r="W6" s="19">
        <f>IFERROR(100%*(U6/T6),"")</f>
        <v>0.80239170015259664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41" customFormat="1" ht="37.15" customHeight="1" x14ac:dyDescent="0.3">
      <c r="A7" s="192"/>
      <c r="B7" s="38"/>
      <c r="C7" s="38"/>
      <c r="D7" s="38"/>
      <c r="E7" s="193" t="s">
        <v>329</v>
      </c>
      <c r="F7" s="13">
        <f>SUM(F18,F28,F29,F31,F34,F35,F37,F62,F80,F110)</f>
        <v>186637.89999999997</v>
      </c>
      <c r="G7" s="13">
        <f t="shared" ref="G7" si="0">SUM(G18,G28,G29,G31,G34,G35,G37,G62,G80,G110)</f>
        <v>74451.8</v>
      </c>
      <c r="H7" s="13">
        <f>SUM(H18,H28,H29,H31,H34,H35,H37,H62,H80,H110)</f>
        <v>72726.299999999988</v>
      </c>
      <c r="I7" s="19">
        <f>H7/$H$6</f>
        <v>0.23089282890964655</v>
      </c>
      <c r="J7" s="13">
        <f>H7-G7</f>
        <v>-1725.5000000000146</v>
      </c>
      <c r="K7" s="19">
        <f t="shared" ref="K7:K8" si="1">IFERROR(100%*(H7/G7),"")</f>
        <v>0.97682393172495474</v>
      </c>
      <c r="L7" s="13">
        <f>SUM(L18,L28,L29,L31,L34,L35,L37,L62,L80,L110)</f>
        <v>2065.4</v>
      </c>
      <c r="M7" s="13">
        <f t="shared" ref="M7:O7" si="2">SUM(M18,M28,M29,M31,M34,M35,M37,M62,M80,M110)</f>
        <v>2065.4</v>
      </c>
      <c r="N7" s="13">
        <f t="shared" si="2"/>
        <v>2017.4</v>
      </c>
      <c r="O7" s="13">
        <f t="shared" si="2"/>
        <v>0</v>
      </c>
      <c r="P7" s="13">
        <f t="shared" ref="P7:P72" si="3">O7-N7</f>
        <v>-2017.4</v>
      </c>
      <c r="Q7" s="19">
        <f t="shared" ref="Q7:Q72" si="4">IFERROR(100%*(O7/N7),"")</f>
        <v>0</v>
      </c>
      <c r="R7" s="13">
        <f t="shared" ref="R7:U7" si="5">SUM(R18,R28,R29,R31,R34,R35,R37,R62,R80,R110)</f>
        <v>188703.29999999996</v>
      </c>
      <c r="S7" s="13">
        <f t="shared" si="5"/>
        <v>188703.29999999996</v>
      </c>
      <c r="T7" s="13">
        <f>SUM(T18,T28,T29,T31,T34,T35,T37,T62,T80,T110)</f>
        <v>76469.2</v>
      </c>
      <c r="U7" s="13">
        <f t="shared" si="5"/>
        <v>72726.299999999988</v>
      </c>
      <c r="V7" s="13">
        <f t="shared" ref="V7:V82" si="6">U7-T7</f>
        <v>-3742.9000000000087</v>
      </c>
      <c r="W7" s="19">
        <f t="shared" ref="W7:W70" si="7">IFERROR(100%*(U7/T7),"")</f>
        <v>0.95105349604808198</v>
      </c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</row>
    <row r="8" spans="1:196" s="1" customFormat="1" ht="27.75" customHeight="1" x14ac:dyDescent="0.3">
      <c r="A8" s="190"/>
      <c r="B8" s="42"/>
      <c r="C8" s="42"/>
      <c r="D8" s="42"/>
      <c r="E8" s="194" t="s">
        <v>38</v>
      </c>
      <c r="F8" s="13">
        <f>SUM(F76,F71,F51,F38,F9)</f>
        <v>612859.30000000005</v>
      </c>
      <c r="G8" s="13">
        <f>SUM(G76,G71,G51,G38,G9)</f>
        <v>264873.30000000005</v>
      </c>
      <c r="H8" s="13">
        <f>SUM(H76,H71,H51,H38,H9)</f>
        <v>219326.60000000003</v>
      </c>
      <c r="I8" s="19">
        <f t="shared" ref="I8:I82" si="8">H8/$H$6</f>
        <v>0.69632222633537655</v>
      </c>
      <c r="J8" s="13">
        <f t="shared" ref="J8:J73" si="9">H8-G8</f>
        <v>-45546.700000000012</v>
      </c>
      <c r="K8" s="19">
        <f t="shared" si="1"/>
        <v>0.82804344567761268</v>
      </c>
      <c r="L8" s="13">
        <f>SUM(L76,L71,L51,L38,L9)</f>
        <v>31470.700000000004</v>
      </c>
      <c r="M8" s="13">
        <f>SUM(M76,M71,M51,M38,M9)</f>
        <v>33611.900000000009</v>
      </c>
      <c r="N8" s="13">
        <f>SUM(N76,N71,N51,N38,N9)</f>
        <v>22612.9</v>
      </c>
      <c r="O8" s="13">
        <f>SUM(O76,O71,O51,O38,O9)</f>
        <v>11095.8</v>
      </c>
      <c r="P8" s="13">
        <f t="shared" si="3"/>
        <v>-11517.100000000002</v>
      </c>
      <c r="Q8" s="19">
        <f t="shared" si="4"/>
        <v>0.49068452078238523</v>
      </c>
      <c r="R8" s="13">
        <f t="shared" ref="R8:R82" si="10">SUM(F8,L8)</f>
        <v>644330</v>
      </c>
      <c r="S8" s="13">
        <f t="shared" ref="S8:S82" si="11">SUM(F8,M8)</f>
        <v>646471.20000000007</v>
      </c>
      <c r="T8" s="13">
        <f>SUM(G8,N8)</f>
        <v>287486.20000000007</v>
      </c>
      <c r="U8" s="13">
        <f t="shared" ref="U8:U9" si="12">SUM(H8,O8)</f>
        <v>230422.40000000002</v>
      </c>
      <c r="V8" s="13">
        <f t="shared" si="6"/>
        <v>-57063.800000000047</v>
      </c>
      <c r="W8" s="19">
        <f t="shared" si="7"/>
        <v>0.80150768976041276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92">
        <v>1</v>
      </c>
      <c r="B9" s="38" t="s">
        <v>13</v>
      </c>
      <c r="C9" s="38" t="s">
        <v>53</v>
      </c>
      <c r="D9" s="38"/>
      <c r="E9" s="193" t="s">
        <v>301</v>
      </c>
      <c r="F9" s="13">
        <f>F10+F11+F18+F19+F21+F24+F25+F26+F27+F29+F30+F32+F33+F34+F35+F36+F37</f>
        <v>516657</v>
      </c>
      <c r="G9" s="13">
        <f t="shared" ref="G9:H9" si="13">G10+G11+G18+G19+G21+G24+G25+G26+G27+G29+G30+G32+G33+G34+G35+G36+G37</f>
        <v>216288.60000000003</v>
      </c>
      <c r="H9" s="13">
        <f t="shared" si="13"/>
        <v>183997.10000000003</v>
      </c>
      <c r="I9" s="19">
        <f t="shared" si="8"/>
        <v>0.58415746339592611</v>
      </c>
      <c r="J9" s="13">
        <f t="shared" si="9"/>
        <v>-32291.5</v>
      </c>
      <c r="K9" s="19">
        <f>IFERROR(100%*(H9/G9),"")</f>
        <v>0.8507017938069783</v>
      </c>
      <c r="L9" s="13">
        <f>L10+L11+L18+L19+L21+L24+L25+L26+L27+L29+L30+L32+L33+L34+L35+L36+L37</f>
        <v>16648.300000000003</v>
      </c>
      <c r="M9" s="13">
        <f t="shared" ref="M9:O9" si="14">M10+M11+M18+M19+M21+M24+M25+M26+M27+M29+M30+M32+M33+M34+M35+M36+M37</f>
        <v>18316.500000000004</v>
      </c>
      <c r="N9" s="13">
        <f t="shared" si="14"/>
        <v>12329.9</v>
      </c>
      <c r="O9" s="13">
        <f t="shared" si="14"/>
        <v>3792.8</v>
      </c>
      <c r="P9" s="13">
        <f t="shared" si="3"/>
        <v>-8537.0999999999985</v>
      </c>
      <c r="Q9" s="19">
        <f t="shared" si="4"/>
        <v>0.30760995628512805</v>
      </c>
      <c r="R9" s="13">
        <f t="shared" ref="R9" si="15">SUM(F9,L9)</f>
        <v>533305.30000000005</v>
      </c>
      <c r="S9" s="13">
        <f t="shared" ref="S9" si="16">SUM(F9,M9)</f>
        <v>534973.5</v>
      </c>
      <c r="T9" s="13">
        <f t="shared" ref="T9" si="17">SUM(G9,N9)</f>
        <v>228618.50000000003</v>
      </c>
      <c r="U9" s="13">
        <f t="shared" si="12"/>
        <v>187789.90000000002</v>
      </c>
      <c r="V9" s="13">
        <f t="shared" si="6"/>
        <v>-40828.600000000006</v>
      </c>
      <c r="W9" s="19">
        <f t="shared" si="7"/>
        <v>0.82141165303770258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90"/>
      <c r="B10" s="43">
        <v>70101</v>
      </c>
      <c r="C10" s="114">
        <v>1010</v>
      </c>
      <c r="D10" s="115" t="s">
        <v>54</v>
      </c>
      <c r="E10" s="195" t="s">
        <v>126</v>
      </c>
      <c r="F10" s="15">
        <v>159788.29999999999</v>
      </c>
      <c r="G10" s="15">
        <v>64224.7</v>
      </c>
      <c r="H10" s="15">
        <v>52771.8</v>
      </c>
      <c r="I10" s="16">
        <f t="shared" si="8"/>
        <v>0.16754090595361085</v>
      </c>
      <c r="J10" s="14">
        <f t="shared" si="9"/>
        <v>-11452.899999999994</v>
      </c>
      <c r="K10" s="16">
        <f t="shared" ref="K10:K73" si="18">IFERROR(100%*(H10/G10),"")</f>
        <v>0.82167452709004485</v>
      </c>
      <c r="L10" s="14">
        <v>5706.8</v>
      </c>
      <c r="M10" s="14">
        <v>6738.3</v>
      </c>
      <c r="N10" s="14">
        <v>2921.9</v>
      </c>
      <c r="O10" s="14">
        <v>2921.9</v>
      </c>
      <c r="P10" s="14">
        <f t="shared" si="3"/>
        <v>0</v>
      </c>
      <c r="Q10" s="16">
        <f t="shared" si="4"/>
        <v>1</v>
      </c>
      <c r="R10" s="14">
        <f t="shared" si="10"/>
        <v>165495.09999999998</v>
      </c>
      <c r="S10" s="14">
        <f t="shared" si="11"/>
        <v>166526.59999999998</v>
      </c>
      <c r="T10" s="14">
        <f>SUM(G10,N10)</f>
        <v>67146.599999999991</v>
      </c>
      <c r="U10" s="14">
        <f>SUM(H10,O10)</f>
        <v>55693.700000000004</v>
      </c>
      <c r="V10" s="14">
        <f t="shared" si="6"/>
        <v>-11452.899999999987</v>
      </c>
      <c r="W10" s="16">
        <f t="shared" si="7"/>
        <v>0.82943440174186056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135" customFormat="1" ht="42.75" customHeight="1" x14ac:dyDescent="0.3">
      <c r="A11" s="196"/>
      <c r="B11" s="118" t="s">
        <v>22</v>
      </c>
      <c r="C11" s="117">
        <v>1021</v>
      </c>
      <c r="D11" s="118" t="s">
        <v>55</v>
      </c>
      <c r="E11" s="195" t="s">
        <v>325</v>
      </c>
      <c r="F11" s="15">
        <v>135791.1</v>
      </c>
      <c r="G11" s="15">
        <v>61548.4</v>
      </c>
      <c r="H11" s="15">
        <v>46720.5</v>
      </c>
      <c r="I11" s="16">
        <f t="shared" si="8"/>
        <v>0.14832912458179701</v>
      </c>
      <c r="J11" s="14">
        <f t="shared" si="9"/>
        <v>-14827.900000000001</v>
      </c>
      <c r="K11" s="16">
        <f t="shared" si="18"/>
        <v>0.75908553268647116</v>
      </c>
      <c r="L11" s="14">
        <v>7084.9</v>
      </c>
      <c r="M11" s="14">
        <v>7719.1</v>
      </c>
      <c r="N11" s="14">
        <v>5798</v>
      </c>
      <c r="O11" s="14">
        <v>765</v>
      </c>
      <c r="P11" s="14">
        <f t="shared" si="3"/>
        <v>-5033</v>
      </c>
      <c r="Q11" s="16">
        <f t="shared" si="4"/>
        <v>0.13194204898240772</v>
      </c>
      <c r="R11" s="14">
        <f t="shared" si="10"/>
        <v>142876</v>
      </c>
      <c r="S11" s="14">
        <f t="shared" si="11"/>
        <v>143510.20000000001</v>
      </c>
      <c r="T11" s="14">
        <f t="shared" ref="T11:U82" si="19">SUM(G11,N11)</f>
        <v>67346.399999999994</v>
      </c>
      <c r="U11" s="14">
        <f t="shared" ref="U11:U74" si="20">SUM(H11,O11)</f>
        <v>47485.5</v>
      </c>
      <c r="V11" s="14">
        <f t="shared" si="6"/>
        <v>-19860.899999999994</v>
      </c>
      <c r="W11" s="16">
        <f t="shared" si="7"/>
        <v>0.70509336801967148</v>
      </c>
      <c r="X11" s="132"/>
      <c r="Y11" s="132"/>
      <c r="Z11" s="132"/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32"/>
      <c r="AL11" s="132"/>
      <c r="AM11" s="132"/>
      <c r="AN11" s="132"/>
      <c r="AO11" s="132"/>
      <c r="AP11" s="132"/>
      <c r="AQ11" s="132"/>
      <c r="AR11" s="133"/>
      <c r="AS11" s="133"/>
      <c r="AT11" s="133"/>
      <c r="AU11" s="133"/>
      <c r="AV11" s="133"/>
      <c r="AW11" s="133"/>
      <c r="AX11" s="133"/>
      <c r="AY11" s="133"/>
      <c r="AZ11" s="133"/>
      <c r="BA11" s="133"/>
      <c r="BB11" s="133"/>
      <c r="BC11" s="133"/>
      <c r="BD11" s="133"/>
      <c r="BE11" s="133"/>
      <c r="BF11" s="133"/>
      <c r="BG11" s="133"/>
      <c r="BH11" s="133"/>
      <c r="BI11" s="133"/>
      <c r="BJ11" s="133"/>
      <c r="BK11" s="133"/>
      <c r="BL11" s="133"/>
      <c r="BM11" s="133"/>
      <c r="BN11" s="133"/>
      <c r="BO11" s="133"/>
      <c r="BP11" s="133"/>
      <c r="BQ11" s="133"/>
      <c r="BR11" s="133"/>
      <c r="BS11" s="133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  <c r="FP11" s="133"/>
      <c r="FQ11" s="133"/>
      <c r="FR11" s="133"/>
      <c r="FS11" s="133"/>
      <c r="FT11" s="133"/>
      <c r="FU11" s="133"/>
      <c r="FV11" s="133"/>
      <c r="FW11" s="133"/>
      <c r="FX11" s="133"/>
      <c r="FY11" s="133"/>
      <c r="FZ11" s="133"/>
      <c r="GA11" s="133"/>
      <c r="GB11" s="133"/>
      <c r="GC11" s="133"/>
      <c r="GD11" s="133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</row>
    <row r="12" spans="1:196" s="135" customFormat="1" ht="67.150000000000006" hidden="1" customHeight="1" x14ac:dyDescent="0.3">
      <c r="A12" s="196"/>
      <c r="B12" s="118"/>
      <c r="C12" s="117"/>
      <c r="D12" s="118"/>
      <c r="E12" s="197" t="s">
        <v>213</v>
      </c>
      <c r="F12" s="15"/>
      <c r="G12" s="15"/>
      <c r="H12" s="15"/>
      <c r="I12" s="16">
        <f t="shared" si="8"/>
        <v>0</v>
      </c>
      <c r="J12" s="14">
        <f t="shared" si="9"/>
        <v>0</v>
      </c>
      <c r="K12" s="16" t="str">
        <f t="shared" si="18"/>
        <v/>
      </c>
      <c r="L12" s="14"/>
      <c r="M12" s="14"/>
      <c r="N12" s="14"/>
      <c r="O12" s="14"/>
      <c r="P12" s="13">
        <f t="shared" si="3"/>
        <v>0</v>
      </c>
      <c r="Q12" s="19" t="str">
        <f t="shared" si="4"/>
        <v/>
      </c>
      <c r="R12" s="14">
        <f t="shared" si="10"/>
        <v>0</v>
      </c>
      <c r="S12" s="14">
        <f t="shared" si="11"/>
        <v>0</v>
      </c>
      <c r="T12" s="14">
        <f t="shared" si="19"/>
        <v>0</v>
      </c>
      <c r="U12" s="14">
        <f t="shared" si="20"/>
        <v>0</v>
      </c>
      <c r="V12" s="14">
        <f t="shared" si="6"/>
        <v>0</v>
      </c>
      <c r="W12" s="16" t="str">
        <f t="shared" si="7"/>
        <v/>
      </c>
      <c r="X12" s="132"/>
      <c r="Y12" s="132"/>
      <c r="Z12" s="132"/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32"/>
      <c r="AL12" s="132"/>
      <c r="AM12" s="132"/>
      <c r="AN12" s="132"/>
      <c r="AO12" s="132"/>
      <c r="AP12" s="132"/>
      <c r="AQ12" s="132"/>
      <c r="AR12" s="133"/>
      <c r="AS12" s="133"/>
      <c r="AT12" s="133"/>
      <c r="AU12" s="133"/>
      <c r="AV12" s="133"/>
      <c r="AW12" s="133"/>
      <c r="AX12" s="133"/>
      <c r="AY12" s="133"/>
      <c r="AZ12" s="133"/>
      <c r="BA12" s="133"/>
      <c r="BB12" s="133"/>
      <c r="BC12" s="133"/>
      <c r="BD12" s="133"/>
      <c r="BE12" s="133"/>
      <c r="BF12" s="133"/>
      <c r="BG12" s="133"/>
      <c r="BH12" s="133"/>
      <c r="BI12" s="133"/>
      <c r="BJ12" s="133"/>
      <c r="BK12" s="133"/>
      <c r="BL12" s="133"/>
      <c r="BM12" s="133"/>
      <c r="BN12" s="133"/>
      <c r="BO12" s="133"/>
      <c r="BP12" s="133"/>
      <c r="BQ12" s="133"/>
      <c r="BR12" s="133"/>
      <c r="BS12" s="133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  <c r="FP12" s="133"/>
      <c r="FQ12" s="133"/>
      <c r="FR12" s="133"/>
      <c r="FS12" s="133"/>
      <c r="FT12" s="133"/>
      <c r="FU12" s="133"/>
      <c r="FV12" s="133"/>
      <c r="FW12" s="133"/>
      <c r="FX12" s="133"/>
      <c r="FY12" s="133"/>
      <c r="FZ12" s="133"/>
      <c r="GA12" s="133"/>
      <c r="GB12" s="133"/>
      <c r="GC12" s="133"/>
      <c r="GD12" s="133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</row>
    <row r="13" spans="1:196" s="135" customFormat="1" ht="81.599999999999994" hidden="1" customHeight="1" x14ac:dyDescent="0.3">
      <c r="A13" s="196"/>
      <c r="B13" s="118"/>
      <c r="C13" s="117"/>
      <c r="D13" s="118"/>
      <c r="E13" s="197" t="s">
        <v>212</v>
      </c>
      <c r="F13" s="15"/>
      <c r="G13" s="15"/>
      <c r="H13" s="15"/>
      <c r="I13" s="16">
        <f t="shared" si="8"/>
        <v>0</v>
      </c>
      <c r="J13" s="14">
        <f t="shared" si="9"/>
        <v>0</v>
      </c>
      <c r="K13" s="16" t="str">
        <f t="shared" si="18"/>
        <v/>
      </c>
      <c r="L13" s="14"/>
      <c r="M13" s="14"/>
      <c r="N13" s="14"/>
      <c r="O13" s="14"/>
      <c r="P13" s="13">
        <f t="shared" si="3"/>
        <v>0</v>
      </c>
      <c r="Q13" s="19" t="str">
        <f t="shared" si="4"/>
        <v/>
      </c>
      <c r="R13" s="14">
        <f t="shared" si="10"/>
        <v>0</v>
      </c>
      <c r="S13" s="14">
        <f t="shared" si="11"/>
        <v>0</v>
      </c>
      <c r="T13" s="14">
        <f t="shared" si="19"/>
        <v>0</v>
      </c>
      <c r="U13" s="14">
        <f t="shared" si="20"/>
        <v>0</v>
      </c>
      <c r="V13" s="14">
        <f t="shared" si="6"/>
        <v>0</v>
      </c>
      <c r="W13" s="16" t="str">
        <f t="shared" si="7"/>
        <v/>
      </c>
      <c r="X13" s="132"/>
      <c r="Y13" s="132"/>
      <c r="Z13" s="132"/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32"/>
      <c r="AL13" s="132"/>
      <c r="AM13" s="132"/>
      <c r="AN13" s="132"/>
      <c r="AO13" s="132"/>
      <c r="AP13" s="132"/>
      <c r="AQ13" s="132"/>
      <c r="AR13" s="133"/>
      <c r="AS13" s="133"/>
      <c r="AT13" s="133"/>
      <c r="AU13" s="133"/>
      <c r="AV13" s="133"/>
      <c r="AW13" s="133"/>
      <c r="AX13" s="133"/>
      <c r="AY13" s="133"/>
      <c r="AZ13" s="133"/>
      <c r="BA13" s="133"/>
      <c r="BB13" s="133"/>
      <c r="BC13" s="133"/>
      <c r="BD13" s="133"/>
      <c r="BE13" s="133"/>
      <c r="BF13" s="133"/>
      <c r="BG13" s="133"/>
      <c r="BH13" s="133"/>
      <c r="BI13" s="133"/>
      <c r="BJ13" s="133"/>
      <c r="BK13" s="133"/>
      <c r="BL13" s="133"/>
      <c r="BM13" s="133"/>
      <c r="BN13" s="133"/>
      <c r="BO13" s="133"/>
      <c r="BP13" s="133"/>
      <c r="BQ13" s="133"/>
      <c r="BR13" s="133"/>
      <c r="BS13" s="133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  <c r="FP13" s="133"/>
      <c r="FQ13" s="133"/>
      <c r="FR13" s="133"/>
      <c r="FS13" s="133"/>
      <c r="FT13" s="133"/>
      <c r="FU13" s="133"/>
      <c r="FV13" s="133"/>
      <c r="FW13" s="133"/>
      <c r="FX13" s="133"/>
      <c r="FY13" s="133"/>
      <c r="FZ13" s="133"/>
      <c r="GA13" s="133"/>
      <c r="GB13" s="133"/>
      <c r="GC13" s="133"/>
      <c r="GD13" s="133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</row>
    <row r="14" spans="1:196" s="138" customFormat="1" ht="66" hidden="1" customHeight="1" x14ac:dyDescent="0.3">
      <c r="A14" s="198"/>
      <c r="B14" s="118"/>
      <c r="C14" s="117"/>
      <c r="D14" s="118"/>
      <c r="E14" s="197" t="s">
        <v>193</v>
      </c>
      <c r="F14" s="14"/>
      <c r="G14" s="36"/>
      <c r="H14" s="36"/>
      <c r="I14" s="16">
        <f t="shared" si="8"/>
        <v>0</v>
      </c>
      <c r="J14" s="14">
        <f t="shared" si="9"/>
        <v>0</v>
      </c>
      <c r="K14" s="16" t="str">
        <f t="shared" si="18"/>
        <v/>
      </c>
      <c r="L14" s="125"/>
      <c r="M14" s="125"/>
      <c r="N14" s="125"/>
      <c r="O14" s="125"/>
      <c r="P14" s="13">
        <f t="shared" si="3"/>
        <v>0</v>
      </c>
      <c r="Q14" s="19" t="str">
        <f t="shared" si="4"/>
        <v/>
      </c>
      <c r="R14" s="14">
        <f t="shared" si="10"/>
        <v>0</v>
      </c>
      <c r="S14" s="14">
        <f t="shared" si="11"/>
        <v>0</v>
      </c>
      <c r="T14" s="14">
        <f t="shared" si="19"/>
        <v>0</v>
      </c>
      <c r="U14" s="14">
        <f t="shared" si="20"/>
        <v>0</v>
      </c>
      <c r="V14" s="14">
        <f t="shared" si="6"/>
        <v>0</v>
      </c>
      <c r="W14" s="16" t="str">
        <f t="shared" si="7"/>
        <v/>
      </c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</row>
    <row r="15" spans="1:196" s="138" customFormat="1" ht="81" hidden="1" customHeight="1" x14ac:dyDescent="0.3">
      <c r="A15" s="198"/>
      <c r="B15" s="118"/>
      <c r="C15" s="117"/>
      <c r="D15" s="118"/>
      <c r="E15" s="197" t="s">
        <v>209</v>
      </c>
      <c r="F15" s="36"/>
      <c r="G15" s="125"/>
      <c r="H15" s="36"/>
      <c r="I15" s="16">
        <f t="shared" si="8"/>
        <v>0</v>
      </c>
      <c r="J15" s="14">
        <f t="shared" si="9"/>
        <v>0</v>
      </c>
      <c r="K15" s="16" t="str">
        <f t="shared" si="18"/>
        <v/>
      </c>
      <c r="L15" s="36"/>
      <c r="M15" s="36"/>
      <c r="N15" s="36"/>
      <c r="O15" s="36"/>
      <c r="P15" s="13">
        <f t="shared" si="3"/>
        <v>0</v>
      </c>
      <c r="Q15" s="19" t="str">
        <f t="shared" si="4"/>
        <v/>
      </c>
      <c r="R15" s="36">
        <f t="shared" si="10"/>
        <v>0</v>
      </c>
      <c r="S15" s="36">
        <f t="shared" si="11"/>
        <v>0</v>
      </c>
      <c r="T15" s="36">
        <f t="shared" si="19"/>
        <v>0</v>
      </c>
      <c r="U15" s="14">
        <f t="shared" si="20"/>
        <v>0</v>
      </c>
      <c r="V15" s="14">
        <f t="shared" si="6"/>
        <v>0</v>
      </c>
      <c r="W15" s="16" t="str">
        <f t="shared" si="7"/>
        <v/>
      </c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</row>
    <row r="16" spans="1:196" s="138" customFormat="1" ht="81.599999999999994" hidden="1" customHeight="1" x14ac:dyDescent="0.3">
      <c r="A16" s="198"/>
      <c r="B16" s="118"/>
      <c r="C16" s="117"/>
      <c r="D16" s="118"/>
      <c r="E16" s="197" t="s">
        <v>208</v>
      </c>
      <c r="F16" s="125"/>
      <c r="G16" s="125"/>
      <c r="H16" s="125"/>
      <c r="I16" s="29">
        <f t="shared" si="8"/>
        <v>0</v>
      </c>
      <c r="J16" s="14">
        <f t="shared" si="9"/>
        <v>0</v>
      </c>
      <c r="K16" s="16" t="str">
        <f t="shared" si="18"/>
        <v/>
      </c>
      <c r="L16" s="36"/>
      <c r="M16" s="36"/>
      <c r="N16" s="36"/>
      <c r="O16" s="36"/>
      <c r="P16" s="13">
        <f t="shared" si="3"/>
        <v>0</v>
      </c>
      <c r="Q16" s="19" t="str">
        <f t="shared" si="4"/>
        <v/>
      </c>
      <c r="R16" s="36">
        <f t="shared" si="10"/>
        <v>0</v>
      </c>
      <c r="S16" s="36">
        <f t="shared" si="11"/>
        <v>0</v>
      </c>
      <c r="T16" s="36">
        <f t="shared" si="19"/>
        <v>0</v>
      </c>
      <c r="U16" s="14">
        <f t="shared" si="20"/>
        <v>0</v>
      </c>
      <c r="V16" s="14">
        <f t="shared" si="6"/>
        <v>0</v>
      </c>
      <c r="W16" s="16" t="str">
        <f t="shared" si="7"/>
        <v/>
      </c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</row>
    <row r="17" spans="1:196" s="138" customFormat="1" ht="78" hidden="1" customHeight="1" x14ac:dyDescent="0.3">
      <c r="A17" s="198"/>
      <c r="B17" s="118"/>
      <c r="C17" s="117"/>
      <c r="D17" s="118"/>
      <c r="E17" s="197" t="s">
        <v>243</v>
      </c>
      <c r="F17" s="14"/>
      <c r="G17" s="14"/>
      <c r="H17" s="14"/>
      <c r="I17" s="16">
        <f t="shared" si="8"/>
        <v>0</v>
      </c>
      <c r="J17" s="14">
        <f t="shared" si="9"/>
        <v>0</v>
      </c>
      <c r="K17" s="16" t="str">
        <f t="shared" si="18"/>
        <v/>
      </c>
      <c r="L17" s="36"/>
      <c r="M17" s="36"/>
      <c r="N17" s="36"/>
      <c r="O17" s="36"/>
      <c r="P17" s="13">
        <f t="shared" si="3"/>
        <v>0</v>
      </c>
      <c r="Q17" s="19" t="str">
        <f t="shared" si="4"/>
        <v/>
      </c>
      <c r="R17" s="14">
        <f t="shared" si="10"/>
        <v>0</v>
      </c>
      <c r="S17" s="14">
        <f t="shared" si="11"/>
        <v>0</v>
      </c>
      <c r="T17" s="14">
        <f t="shared" si="19"/>
        <v>0</v>
      </c>
      <c r="U17" s="14">
        <f t="shared" si="20"/>
        <v>0</v>
      </c>
      <c r="V17" s="14">
        <f t="shared" si="6"/>
        <v>0</v>
      </c>
      <c r="W17" s="16" t="str">
        <f t="shared" si="7"/>
        <v/>
      </c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</row>
    <row r="18" spans="1:196" s="135" customFormat="1" ht="54" customHeight="1" x14ac:dyDescent="0.3">
      <c r="A18" s="196"/>
      <c r="B18" s="118" t="s">
        <v>22</v>
      </c>
      <c r="C18" s="117">
        <v>1031</v>
      </c>
      <c r="D18" s="118" t="s">
        <v>55</v>
      </c>
      <c r="E18" s="195" t="s">
        <v>326</v>
      </c>
      <c r="F18" s="15">
        <v>184313.3</v>
      </c>
      <c r="G18" s="15">
        <v>73518.899999999994</v>
      </c>
      <c r="H18" s="15">
        <v>71997.399999999994</v>
      </c>
      <c r="I18" s="16">
        <f t="shared" si="8"/>
        <v>0.22857870344207512</v>
      </c>
      <c r="J18" s="14">
        <f t="shared" si="9"/>
        <v>-1521.5</v>
      </c>
      <c r="K18" s="16">
        <f t="shared" si="18"/>
        <v>0.97930464139153328</v>
      </c>
      <c r="L18" s="14"/>
      <c r="M18" s="14"/>
      <c r="N18" s="14"/>
      <c r="O18" s="14"/>
      <c r="P18" s="13">
        <f t="shared" si="3"/>
        <v>0</v>
      </c>
      <c r="Q18" s="19" t="str">
        <f t="shared" si="4"/>
        <v/>
      </c>
      <c r="R18" s="14">
        <f t="shared" si="10"/>
        <v>184313.3</v>
      </c>
      <c r="S18" s="14">
        <f t="shared" si="11"/>
        <v>184313.3</v>
      </c>
      <c r="T18" s="14">
        <f t="shared" si="19"/>
        <v>73518.899999999994</v>
      </c>
      <c r="U18" s="14">
        <f t="shared" si="20"/>
        <v>71997.399999999994</v>
      </c>
      <c r="V18" s="14">
        <f t="shared" si="6"/>
        <v>-1521.5</v>
      </c>
      <c r="W18" s="16">
        <f t="shared" si="7"/>
        <v>0.97930464139153328</v>
      </c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3"/>
      <c r="AS18" s="133"/>
      <c r="AT18" s="133"/>
      <c r="AU18" s="133"/>
      <c r="AV18" s="133"/>
      <c r="AW18" s="133"/>
      <c r="AX18" s="133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  <c r="BS18" s="133"/>
      <c r="BT18" s="133"/>
      <c r="BU18" s="133"/>
      <c r="BV18" s="133"/>
      <c r="BW18" s="133"/>
      <c r="BX18" s="133"/>
      <c r="BY18" s="133"/>
      <c r="BZ18" s="133"/>
      <c r="CA18" s="133"/>
      <c r="CB18" s="133"/>
      <c r="CC18" s="133"/>
      <c r="CD18" s="133"/>
      <c r="CE18" s="133"/>
      <c r="CF18" s="133"/>
      <c r="CG18" s="133"/>
      <c r="CH18" s="133"/>
      <c r="CI18" s="133"/>
      <c r="CJ18" s="133"/>
      <c r="CK18" s="133"/>
      <c r="CL18" s="133"/>
      <c r="CM18" s="133"/>
      <c r="CN18" s="133"/>
      <c r="CO18" s="133"/>
      <c r="CP18" s="133"/>
      <c r="CQ18" s="133"/>
      <c r="CR18" s="133"/>
      <c r="CS18" s="133"/>
      <c r="CT18" s="133"/>
      <c r="CU18" s="133"/>
      <c r="CV18" s="133"/>
      <c r="CW18" s="133"/>
      <c r="CX18" s="133"/>
      <c r="CY18" s="133"/>
      <c r="CZ18" s="133"/>
      <c r="DA18" s="133"/>
      <c r="DB18" s="133"/>
      <c r="DC18" s="133"/>
      <c r="DD18" s="133"/>
      <c r="DE18" s="133"/>
      <c r="DF18" s="133"/>
      <c r="DG18" s="133"/>
      <c r="DH18" s="133"/>
      <c r="DI18" s="133"/>
      <c r="DJ18" s="133"/>
      <c r="DK18" s="133"/>
      <c r="DL18" s="133"/>
      <c r="DM18" s="133"/>
      <c r="DN18" s="133"/>
      <c r="DO18" s="133"/>
      <c r="DP18" s="133"/>
      <c r="DQ18" s="133"/>
      <c r="DR18" s="133"/>
      <c r="DS18" s="133"/>
      <c r="DT18" s="133"/>
      <c r="DU18" s="133"/>
      <c r="DV18" s="133"/>
      <c r="DW18" s="133"/>
      <c r="DX18" s="133"/>
      <c r="DY18" s="133"/>
      <c r="DZ18" s="133"/>
      <c r="EA18" s="133"/>
      <c r="EB18" s="133"/>
      <c r="EC18" s="133"/>
      <c r="ED18" s="133"/>
      <c r="EE18" s="133"/>
      <c r="EF18" s="133"/>
      <c r="EG18" s="133"/>
      <c r="EH18" s="133"/>
      <c r="EI18" s="133"/>
      <c r="EJ18" s="133"/>
      <c r="EK18" s="133"/>
      <c r="EL18" s="133"/>
      <c r="EM18" s="133"/>
      <c r="EN18" s="133"/>
      <c r="EO18" s="133"/>
      <c r="EP18" s="133"/>
      <c r="EQ18" s="133"/>
      <c r="ER18" s="133"/>
      <c r="ES18" s="133"/>
      <c r="ET18" s="133"/>
      <c r="EU18" s="133"/>
      <c r="EV18" s="133"/>
      <c r="EW18" s="133"/>
      <c r="EX18" s="133"/>
      <c r="EY18" s="133"/>
      <c r="EZ18" s="133"/>
      <c r="FA18" s="133"/>
      <c r="FB18" s="133"/>
      <c r="FC18" s="133"/>
      <c r="FD18" s="133"/>
      <c r="FE18" s="133"/>
      <c r="FF18" s="133"/>
      <c r="FG18" s="133"/>
      <c r="FH18" s="133"/>
      <c r="FI18" s="133"/>
      <c r="FJ18" s="133"/>
      <c r="FK18" s="133"/>
      <c r="FL18" s="133"/>
      <c r="FM18" s="133"/>
      <c r="FN18" s="133"/>
      <c r="FO18" s="133"/>
      <c r="FP18" s="133"/>
      <c r="FQ18" s="133"/>
      <c r="FR18" s="133"/>
      <c r="FS18" s="133"/>
      <c r="FT18" s="133"/>
      <c r="FU18" s="133"/>
      <c r="FV18" s="133"/>
      <c r="FW18" s="133"/>
      <c r="FX18" s="133"/>
      <c r="FY18" s="133"/>
      <c r="FZ18" s="133"/>
      <c r="GA18" s="133"/>
      <c r="GB18" s="133"/>
      <c r="GC18" s="133"/>
      <c r="GD18" s="133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</row>
    <row r="19" spans="1:196" ht="136.9" hidden="1" customHeight="1" x14ac:dyDescent="0.3">
      <c r="A19" s="190"/>
      <c r="B19" s="49" t="s">
        <v>22</v>
      </c>
      <c r="C19" s="50">
        <v>1060</v>
      </c>
      <c r="D19" s="49"/>
      <c r="E19" s="199" t="s">
        <v>251</v>
      </c>
      <c r="F19" s="15"/>
      <c r="G19" s="15"/>
      <c r="H19" s="15"/>
      <c r="I19" s="16">
        <f t="shared" ref="I19" si="21">H19/$H$6</f>
        <v>0</v>
      </c>
      <c r="J19" s="14">
        <f t="shared" si="9"/>
        <v>0</v>
      </c>
      <c r="K19" s="16" t="str">
        <f t="shared" si="18"/>
        <v/>
      </c>
      <c r="L19" s="14"/>
      <c r="M19" s="14"/>
      <c r="N19" s="14"/>
      <c r="O19" s="14"/>
      <c r="P19" s="13">
        <f t="shared" si="3"/>
        <v>0</v>
      </c>
      <c r="Q19" s="19" t="str">
        <f t="shared" si="4"/>
        <v/>
      </c>
      <c r="R19" s="14">
        <f t="shared" ref="R19" si="22">SUM(F19,L19)</f>
        <v>0</v>
      </c>
      <c r="S19" s="14">
        <f t="shared" ref="S19" si="23">SUM(F19,M19)</f>
        <v>0</v>
      </c>
      <c r="T19" s="14">
        <f t="shared" ref="T19" si="24">SUM(G19,N19)</f>
        <v>0</v>
      </c>
      <c r="U19" s="14">
        <f t="shared" si="20"/>
        <v>0</v>
      </c>
      <c r="V19" s="14">
        <f t="shared" ref="V19" si="25">U19-T19</f>
        <v>0</v>
      </c>
      <c r="W19" s="16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48" customFormat="1" ht="37.9" hidden="1" customHeight="1" x14ac:dyDescent="0.3">
      <c r="A20" s="200"/>
      <c r="B20" s="51" t="s">
        <v>22</v>
      </c>
      <c r="C20" s="52">
        <v>1061</v>
      </c>
      <c r="D20" s="51" t="s">
        <v>55</v>
      </c>
      <c r="E20" s="201" t="s">
        <v>252</v>
      </c>
      <c r="F20" s="20"/>
      <c r="G20" s="20"/>
      <c r="H20" s="20"/>
      <c r="I20" s="30">
        <f t="shared" ref="I20" si="26">H20/$H$6</f>
        <v>0</v>
      </c>
      <c r="J20" s="14">
        <f t="shared" si="9"/>
        <v>0</v>
      </c>
      <c r="K20" s="16" t="str">
        <f t="shared" si="18"/>
        <v/>
      </c>
      <c r="L20" s="21"/>
      <c r="M20" s="21"/>
      <c r="N20" s="21"/>
      <c r="O20" s="21"/>
      <c r="P20" s="13">
        <f t="shared" si="3"/>
        <v>0</v>
      </c>
      <c r="Q20" s="19" t="str">
        <f t="shared" si="4"/>
        <v/>
      </c>
      <c r="R20" s="21">
        <f t="shared" ref="R20" si="27">SUM(F20,L20)</f>
        <v>0</v>
      </c>
      <c r="S20" s="21">
        <f t="shared" ref="S20" si="28">SUM(F20,M20)</f>
        <v>0</v>
      </c>
      <c r="T20" s="21">
        <f t="shared" ref="T20" si="29">SUM(G20,N20)</f>
        <v>0</v>
      </c>
      <c r="U20" s="14">
        <f t="shared" si="20"/>
        <v>0</v>
      </c>
      <c r="V20" s="21">
        <f t="shared" ref="V20" si="30">U20-T20</f>
        <v>0</v>
      </c>
      <c r="W20" s="16" t="str">
        <f t="shared" si="7"/>
        <v/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/>
      <c r="BY20" s="46"/>
      <c r="BZ20" s="46"/>
      <c r="CA20" s="46"/>
      <c r="CB20" s="46"/>
      <c r="CC20" s="46"/>
      <c r="CD20" s="46"/>
      <c r="CE20" s="46"/>
      <c r="CF20" s="46"/>
      <c r="CG20" s="46"/>
      <c r="CH20" s="46"/>
      <c r="CI20" s="46"/>
      <c r="CJ20" s="46"/>
      <c r="CK20" s="46"/>
      <c r="CL20" s="46"/>
      <c r="CM20" s="46"/>
      <c r="CN20" s="46"/>
      <c r="CO20" s="46"/>
      <c r="CP20" s="46"/>
      <c r="CQ20" s="46"/>
      <c r="CR20" s="46"/>
      <c r="CS20" s="46"/>
      <c r="CT20" s="46"/>
      <c r="CU20" s="46"/>
      <c r="CV20" s="46"/>
      <c r="CW20" s="46"/>
      <c r="CX20" s="46"/>
      <c r="CY20" s="46"/>
      <c r="CZ20" s="46"/>
      <c r="DA20" s="46"/>
      <c r="DB20" s="46"/>
      <c r="DC20" s="46"/>
      <c r="DD20" s="46"/>
      <c r="DE20" s="46"/>
      <c r="DF20" s="46"/>
      <c r="DG20" s="46"/>
      <c r="DH20" s="46"/>
      <c r="DI20" s="46"/>
      <c r="DJ20" s="46"/>
      <c r="DK20" s="46"/>
      <c r="DL20" s="46"/>
      <c r="DM20" s="46"/>
      <c r="DN20" s="46"/>
      <c r="DO20" s="46"/>
      <c r="DP20" s="46"/>
      <c r="DQ20" s="46"/>
      <c r="DR20" s="46"/>
      <c r="DS20" s="46"/>
      <c r="DT20" s="46"/>
      <c r="DU20" s="46"/>
      <c r="DV20" s="46"/>
      <c r="DW20" s="46"/>
      <c r="DX20" s="46"/>
      <c r="DY20" s="46"/>
      <c r="DZ20" s="46"/>
      <c r="EA20" s="46"/>
      <c r="EB20" s="46"/>
      <c r="EC20" s="46"/>
      <c r="ED20" s="46"/>
      <c r="EE20" s="46"/>
      <c r="EF20" s="46"/>
      <c r="EG20" s="46"/>
      <c r="EH20" s="46"/>
      <c r="EI20" s="46"/>
      <c r="EJ20" s="46"/>
      <c r="EK20" s="46"/>
      <c r="EL20" s="46"/>
      <c r="EM20" s="46"/>
      <c r="EN20" s="46"/>
      <c r="EO20" s="46"/>
      <c r="EP20" s="46"/>
      <c r="EQ20" s="46"/>
      <c r="ER20" s="46"/>
      <c r="ES20" s="46"/>
      <c r="ET20" s="46"/>
      <c r="EU20" s="46"/>
      <c r="EV20" s="46"/>
      <c r="EW20" s="46"/>
      <c r="EX20" s="46"/>
      <c r="EY20" s="46"/>
      <c r="EZ20" s="46"/>
      <c r="FA20" s="46"/>
      <c r="FB20" s="46"/>
      <c r="FC20" s="46"/>
      <c r="FD20" s="46"/>
      <c r="FE20" s="46"/>
      <c r="FF20" s="46"/>
      <c r="FG20" s="46"/>
      <c r="FH20" s="46"/>
      <c r="FI20" s="46"/>
      <c r="FJ20" s="46"/>
      <c r="FK20" s="46"/>
      <c r="FL20" s="46"/>
      <c r="FM20" s="46"/>
      <c r="FN20" s="46"/>
      <c r="FO20" s="46"/>
      <c r="FP20" s="46"/>
      <c r="FQ20" s="46"/>
      <c r="FR20" s="46"/>
      <c r="FS20" s="46"/>
      <c r="FT20" s="46"/>
      <c r="FU20" s="46"/>
      <c r="FV20" s="46"/>
      <c r="FW20" s="46"/>
      <c r="FX20" s="46"/>
      <c r="FY20" s="46"/>
      <c r="FZ20" s="46"/>
      <c r="GA20" s="46"/>
      <c r="GB20" s="46"/>
      <c r="GC20" s="46"/>
      <c r="GD20" s="46"/>
      <c r="GE20" s="47"/>
      <c r="GF20" s="47"/>
      <c r="GG20" s="47"/>
      <c r="GH20" s="47"/>
      <c r="GI20" s="47"/>
      <c r="GJ20" s="47"/>
      <c r="GK20" s="47"/>
      <c r="GL20" s="47"/>
      <c r="GM20" s="47"/>
      <c r="GN20" s="47"/>
    </row>
    <row r="21" spans="1:196" ht="39.75" customHeight="1" x14ac:dyDescent="0.3">
      <c r="A21" s="190"/>
      <c r="B21" s="49" t="s">
        <v>23</v>
      </c>
      <c r="C21" s="117">
        <v>1070</v>
      </c>
      <c r="D21" s="118" t="s">
        <v>59</v>
      </c>
      <c r="E21" s="195" t="s">
        <v>223</v>
      </c>
      <c r="F21" s="15">
        <v>8234.4</v>
      </c>
      <c r="G21" s="15">
        <v>3372.2</v>
      </c>
      <c r="H21" s="15">
        <v>2504.4</v>
      </c>
      <c r="I21" s="16">
        <f t="shared" si="8"/>
        <v>7.9510163547618796E-3</v>
      </c>
      <c r="J21" s="14">
        <f t="shared" si="9"/>
        <v>-867.79999999999973</v>
      </c>
      <c r="K21" s="16">
        <f t="shared" si="18"/>
        <v>0.74266057766443283</v>
      </c>
      <c r="L21" s="14"/>
      <c r="M21" s="14">
        <v>2.5</v>
      </c>
      <c r="N21" s="14">
        <v>2.5</v>
      </c>
      <c r="O21" s="14">
        <v>2.5</v>
      </c>
      <c r="P21" s="13">
        <f t="shared" si="3"/>
        <v>0</v>
      </c>
      <c r="Q21" s="16">
        <f t="shared" si="4"/>
        <v>1</v>
      </c>
      <c r="R21" s="14">
        <f t="shared" si="10"/>
        <v>8234.4</v>
      </c>
      <c r="S21" s="14">
        <f t="shared" si="11"/>
        <v>8236.9</v>
      </c>
      <c r="T21" s="14">
        <f t="shared" si="19"/>
        <v>3374.7</v>
      </c>
      <c r="U21" s="14">
        <f t="shared" si="20"/>
        <v>2506.9</v>
      </c>
      <c r="V21" s="14">
        <f t="shared" si="6"/>
        <v>-867.79999999999973</v>
      </c>
      <c r="W21" s="16">
        <f t="shared" si="7"/>
        <v>0.7428512164044212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48" customFormat="1" ht="49.9" hidden="1" customHeight="1" x14ac:dyDescent="0.3">
      <c r="A22" s="200"/>
      <c r="B22" s="51"/>
      <c r="C22" s="52"/>
      <c r="D22" s="51"/>
      <c r="E22" s="202" t="s">
        <v>205</v>
      </c>
      <c r="F22" s="20"/>
      <c r="G22" s="20"/>
      <c r="H22" s="20"/>
      <c r="I22" s="30">
        <f t="shared" si="8"/>
        <v>0</v>
      </c>
      <c r="J22" s="14">
        <f t="shared" si="9"/>
        <v>0</v>
      </c>
      <c r="K22" s="16" t="str">
        <f t="shared" si="18"/>
        <v/>
      </c>
      <c r="L22" s="21"/>
      <c r="M22" s="21"/>
      <c r="N22" s="21"/>
      <c r="O22" s="21"/>
      <c r="P22" s="13">
        <f t="shared" si="3"/>
        <v>0</v>
      </c>
      <c r="Q22" s="19" t="str">
        <f t="shared" si="4"/>
        <v/>
      </c>
      <c r="R22" s="21">
        <f t="shared" si="10"/>
        <v>0</v>
      </c>
      <c r="S22" s="21">
        <f t="shared" si="11"/>
        <v>0</v>
      </c>
      <c r="T22" s="21">
        <f t="shared" si="19"/>
        <v>0</v>
      </c>
      <c r="U22" s="14">
        <f t="shared" si="20"/>
        <v>0</v>
      </c>
      <c r="V22" s="21">
        <f t="shared" si="6"/>
        <v>0</v>
      </c>
      <c r="W22" s="16" t="str">
        <f t="shared" si="7"/>
        <v/>
      </c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  <c r="BQ22" s="46"/>
      <c r="BR22" s="46"/>
      <c r="BS22" s="46"/>
      <c r="BT22" s="46"/>
      <c r="BU22" s="46"/>
      <c r="BV22" s="46"/>
      <c r="BW22" s="46"/>
      <c r="BX22" s="46"/>
      <c r="BY22" s="46"/>
      <c r="BZ22" s="46"/>
      <c r="CA22" s="46"/>
      <c r="CB22" s="46"/>
      <c r="CC22" s="46"/>
      <c r="CD22" s="46"/>
      <c r="CE22" s="46"/>
      <c r="CF22" s="46"/>
      <c r="CG22" s="46"/>
      <c r="CH22" s="46"/>
      <c r="CI22" s="46"/>
      <c r="CJ22" s="46"/>
      <c r="CK22" s="46"/>
      <c r="CL22" s="46"/>
      <c r="CM22" s="46"/>
      <c r="CN22" s="46"/>
      <c r="CO22" s="46"/>
      <c r="CP22" s="46"/>
      <c r="CQ22" s="46"/>
      <c r="CR22" s="46"/>
      <c r="CS22" s="46"/>
      <c r="CT22" s="46"/>
      <c r="CU22" s="46"/>
      <c r="CV22" s="46"/>
      <c r="CW22" s="46"/>
      <c r="CX22" s="46"/>
      <c r="CY22" s="46"/>
      <c r="CZ22" s="46"/>
      <c r="DA22" s="46"/>
      <c r="DB22" s="46"/>
      <c r="DC22" s="46"/>
      <c r="DD22" s="46"/>
      <c r="DE22" s="46"/>
      <c r="DF22" s="46"/>
      <c r="DG22" s="46"/>
      <c r="DH22" s="46"/>
      <c r="DI22" s="46"/>
      <c r="DJ22" s="46"/>
      <c r="DK22" s="46"/>
      <c r="DL22" s="46"/>
      <c r="DM22" s="46"/>
      <c r="DN22" s="46"/>
      <c r="DO22" s="46"/>
      <c r="DP22" s="46"/>
      <c r="DQ22" s="46"/>
      <c r="DR22" s="46"/>
      <c r="DS22" s="46"/>
      <c r="DT22" s="46"/>
      <c r="DU22" s="46"/>
      <c r="DV22" s="46"/>
      <c r="DW22" s="46"/>
      <c r="DX22" s="46"/>
      <c r="DY22" s="46"/>
      <c r="DZ22" s="46"/>
      <c r="EA22" s="46"/>
      <c r="EB22" s="46"/>
      <c r="EC22" s="46"/>
      <c r="ED22" s="46"/>
      <c r="EE22" s="46"/>
      <c r="EF22" s="46"/>
      <c r="EG22" s="46"/>
      <c r="EH22" s="46"/>
      <c r="EI22" s="46"/>
      <c r="EJ22" s="46"/>
      <c r="EK22" s="46"/>
      <c r="EL22" s="46"/>
      <c r="EM22" s="46"/>
      <c r="EN22" s="46"/>
      <c r="EO22" s="46"/>
      <c r="EP22" s="46"/>
      <c r="EQ22" s="46"/>
      <c r="ER22" s="46"/>
      <c r="ES22" s="46"/>
      <c r="ET22" s="46"/>
      <c r="EU22" s="46"/>
      <c r="EV22" s="46"/>
      <c r="EW22" s="46"/>
      <c r="EX22" s="46"/>
      <c r="EY22" s="46"/>
      <c r="EZ22" s="46"/>
      <c r="FA22" s="46"/>
      <c r="FB22" s="46"/>
      <c r="FC22" s="46"/>
      <c r="FD22" s="46"/>
      <c r="FE22" s="46"/>
      <c r="FF22" s="46"/>
      <c r="FG22" s="46"/>
      <c r="FH22" s="46"/>
      <c r="FI22" s="46"/>
      <c r="FJ22" s="46"/>
      <c r="FK22" s="46"/>
      <c r="FL22" s="46"/>
      <c r="FM22" s="46"/>
      <c r="FN22" s="46"/>
      <c r="FO22" s="46"/>
      <c r="FP22" s="46"/>
      <c r="FQ22" s="46"/>
      <c r="FR22" s="46"/>
      <c r="FS22" s="46"/>
      <c r="FT22" s="46"/>
      <c r="FU22" s="46"/>
      <c r="FV22" s="46"/>
      <c r="FW22" s="46"/>
      <c r="FX22" s="46"/>
      <c r="FY22" s="46"/>
      <c r="FZ22" s="46"/>
      <c r="GA22" s="46"/>
      <c r="GB22" s="46"/>
      <c r="GC22" s="46"/>
      <c r="GD22" s="46"/>
      <c r="GE22" s="47"/>
      <c r="GF22" s="47"/>
      <c r="GG22" s="47"/>
      <c r="GH22" s="47"/>
      <c r="GI22" s="47"/>
      <c r="GJ22" s="47"/>
      <c r="GK22" s="47"/>
      <c r="GL22" s="47"/>
      <c r="GM22" s="47"/>
      <c r="GN22" s="47"/>
    </row>
    <row r="23" spans="1:196" s="48" customFormat="1" ht="80.45" hidden="1" customHeight="1" x14ac:dyDescent="0.3">
      <c r="A23" s="200"/>
      <c r="B23" s="51"/>
      <c r="C23" s="52"/>
      <c r="D23" s="51"/>
      <c r="E23" s="202" t="s">
        <v>195</v>
      </c>
      <c r="F23" s="20"/>
      <c r="G23" s="20"/>
      <c r="H23" s="20"/>
      <c r="I23" s="30">
        <f t="shared" si="8"/>
        <v>0</v>
      </c>
      <c r="J23" s="14">
        <f t="shared" si="9"/>
        <v>0</v>
      </c>
      <c r="K23" s="16" t="str">
        <f t="shared" si="18"/>
        <v/>
      </c>
      <c r="L23" s="21"/>
      <c r="M23" s="21"/>
      <c r="N23" s="21"/>
      <c r="O23" s="21"/>
      <c r="P23" s="13">
        <f t="shared" si="3"/>
        <v>0</v>
      </c>
      <c r="Q23" s="19" t="str">
        <f t="shared" si="4"/>
        <v/>
      </c>
      <c r="R23" s="21">
        <f t="shared" si="10"/>
        <v>0</v>
      </c>
      <c r="S23" s="21">
        <f t="shared" si="11"/>
        <v>0</v>
      </c>
      <c r="T23" s="21">
        <f t="shared" si="19"/>
        <v>0</v>
      </c>
      <c r="U23" s="14">
        <f t="shared" si="20"/>
        <v>0</v>
      </c>
      <c r="V23" s="21">
        <f t="shared" si="6"/>
        <v>0</v>
      </c>
      <c r="W23" s="16" t="str">
        <f t="shared" si="7"/>
        <v/>
      </c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  <c r="BQ23" s="46"/>
      <c r="BR23" s="46"/>
      <c r="BS23" s="46"/>
      <c r="BT23" s="46"/>
      <c r="BU23" s="46"/>
      <c r="BV23" s="46"/>
      <c r="BW23" s="46"/>
      <c r="BX23" s="46"/>
      <c r="BY23" s="46"/>
      <c r="BZ23" s="46"/>
      <c r="CA23" s="46"/>
      <c r="CB23" s="46"/>
      <c r="CC23" s="46"/>
      <c r="CD23" s="46"/>
      <c r="CE23" s="46"/>
      <c r="CF23" s="46"/>
      <c r="CG23" s="46"/>
      <c r="CH23" s="46"/>
      <c r="CI23" s="46"/>
      <c r="CJ23" s="46"/>
      <c r="CK23" s="46"/>
      <c r="CL23" s="46"/>
      <c r="CM23" s="46"/>
      <c r="CN23" s="46"/>
      <c r="CO23" s="46"/>
      <c r="CP23" s="46"/>
      <c r="CQ23" s="46"/>
      <c r="CR23" s="46"/>
      <c r="CS23" s="46"/>
      <c r="CT23" s="46"/>
      <c r="CU23" s="46"/>
      <c r="CV23" s="46"/>
      <c r="CW23" s="46"/>
      <c r="CX23" s="46"/>
      <c r="CY23" s="46"/>
      <c r="CZ23" s="46"/>
      <c r="DA23" s="46"/>
      <c r="DB23" s="46"/>
      <c r="DC23" s="46"/>
      <c r="DD23" s="46"/>
      <c r="DE23" s="46"/>
      <c r="DF23" s="46"/>
      <c r="DG23" s="46"/>
      <c r="DH23" s="46"/>
      <c r="DI23" s="46"/>
      <c r="DJ23" s="46"/>
      <c r="DK23" s="46"/>
      <c r="DL23" s="46"/>
      <c r="DM23" s="46"/>
      <c r="DN23" s="46"/>
      <c r="DO23" s="46"/>
      <c r="DP23" s="46"/>
      <c r="DQ23" s="46"/>
      <c r="DR23" s="46"/>
      <c r="DS23" s="46"/>
      <c r="DT23" s="46"/>
      <c r="DU23" s="46"/>
      <c r="DV23" s="46"/>
      <c r="DW23" s="46"/>
      <c r="DX23" s="46"/>
      <c r="DY23" s="46"/>
      <c r="DZ23" s="46"/>
      <c r="EA23" s="46"/>
      <c r="EB23" s="46"/>
      <c r="EC23" s="46"/>
      <c r="ED23" s="46"/>
      <c r="EE23" s="46"/>
      <c r="EF23" s="46"/>
      <c r="EG23" s="46"/>
      <c r="EH23" s="46"/>
      <c r="EI23" s="46"/>
      <c r="EJ23" s="46"/>
      <c r="EK23" s="46"/>
      <c r="EL23" s="46"/>
      <c r="EM23" s="46"/>
      <c r="EN23" s="46"/>
      <c r="EO23" s="46"/>
      <c r="EP23" s="46"/>
      <c r="EQ23" s="46"/>
      <c r="ER23" s="46"/>
      <c r="ES23" s="46"/>
      <c r="ET23" s="46"/>
      <c r="EU23" s="46"/>
      <c r="EV23" s="46"/>
      <c r="EW23" s="46"/>
      <c r="EX23" s="46"/>
      <c r="EY23" s="46"/>
      <c r="EZ23" s="46"/>
      <c r="FA23" s="46"/>
      <c r="FB23" s="46"/>
      <c r="FC23" s="46"/>
      <c r="FD23" s="46"/>
      <c r="FE23" s="46"/>
      <c r="FF23" s="46"/>
      <c r="FG23" s="46"/>
      <c r="FH23" s="46"/>
      <c r="FI23" s="46"/>
      <c r="FJ23" s="46"/>
      <c r="FK23" s="46"/>
      <c r="FL23" s="46"/>
      <c r="FM23" s="46"/>
      <c r="FN23" s="46"/>
      <c r="FO23" s="46"/>
      <c r="FP23" s="46"/>
      <c r="FQ23" s="46"/>
      <c r="FR23" s="46"/>
      <c r="FS23" s="46"/>
      <c r="FT23" s="46"/>
      <c r="FU23" s="46"/>
      <c r="FV23" s="46"/>
      <c r="FW23" s="46"/>
      <c r="FX23" s="46"/>
      <c r="FY23" s="46"/>
      <c r="FZ23" s="46"/>
      <c r="GA23" s="46"/>
      <c r="GB23" s="46"/>
      <c r="GC23" s="46"/>
      <c r="GD23" s="46"/>
      <c r="GE23" s="47"/>
      <c r="GF23" s="47"/>
      <c r="GG23" s="47"/>
      <c r="GH23" s="47"/>
      <c r="GI23" s="47"/>
      <c r="GJ23" s="47"/>
      <c r="GK23" s="47"/>
      <c r="GL23" s="47"/>
      <c r="GM23" s="47"/>
      <c r="GN23" s="47"/>
    </row>
    <row r="24" spans="1:196" ht="30.75" customHeight="1" x14ac:dyDescent="0.3">
      <c r="A24" s="190"/>
      <c r="B24" s="49" t="s">
        <v>23</v>
      </c>
      <c r="C24" s="117">
        <v>1080</v>
      </c>
      <c r="D24" s="118" t="s">
        <v>58</v>
      </c>
      <c r="E24" s="195" t="s">
        <v>298</v>
      </c>
      <c r="F24" s="15">
        <v>12940.7</v>
      </c>
      <c r="G24" s="15">
        <v>7337.1</v>
      </c>
      <c r="H24" s="15">
        <v>4711.8999999999996</v>
      </c>
      <c r="I24" s="16">
        <f t="shared" si="8"/>
        <v>1.4959428989778988E-2</v>
      </c>
      <c r="J24" s="14">
        <f t="shared" si="9"/>
        <v>-2625.2000000000007</v>
      </c>
      <c r="K24" s="16">
        <f t="shared" si="18"/>
        <v>0.64220195990241369</v>
      </c>
      <c r="L24" s="14">
        <v>304.5</v>
      </c>
      <c r="M24" s="14">
        <v>304.5</v>
      </c>
      <c r="N24" s="14">
        <v>103.4</v>
      </c>
      <c r="O24" s="14">
        <v>103.4</v>
      </c>
      <c r="P24" s="14">
        <f t="shared" si="3"/>
        <v>0</v>
      </c>
      <c r="Q24" s="16">
        <f t="shared" si="4"/>
        <v>1</v>
      </c>
      <c r="R24" s="14">
        <f t="shared" si="10"/>
        <v>13245.2</v>
      </c>
      <c r="S24" s="14">
        <f t="shared" si="11"/>
        <v>13245.2</v>
      </c>
      <c r="T24" s="14">
        <f t="shared" si="19"/>
        <v>7440.5</v>
      </c>
      <c r="U24" s="14">
        <f t="shared" si="20"/>
        <v>4815.2999999999993</v>
      </c>
      <c r="V24" s="14">
        <f t="shared" si="6"/>
        <v>-2625.2000000000007</v>
      </c>
      <c r="W24" s="16">
        <f t="shared" si="7"/>
        <v>0.64717424904240295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28.5" customHeight="1" x14ac:dyDescent="0.3">
      <c r="A25" s="190"/>
      <c r="B25" s="49" t="s">
        <v>24</v>
      </c>
      <c r="C25" s="119" t="s">
        <v>231</v>
      </c>
      <c r="D25" s="119" t="s">
        <v>56</v>
      </c>
      <c r="E25" s="195" t="s">
        <v>232</v>
      </c>
      <c r="F25" s="15">
        <v>9440.2999999999993</v>
      </c>
      <c r="G25" s="15">
        <v>3794.6</v>
      </c>
      <c r="H25" s="15">
        <v>3456.5</v>
      </c>
      <c r="I25" s="16">
        <f t="shared" si="8"/>
        <v>1.0973761392043778E-2</v>
      </c>
      <c r="J25" s="14">
        <f t="shared" si="9"/>
        <v>-338.09999999999991</v>
      </c>
      <c r="K25" s="16">
        <f t="shared" si="18"/>
        <v>0.91089969957307759</v>
      </c>
      <c r="L25" s="14"/>
      <c r="M25" s="14"/>
      <c r="N25" s="14"/>
      <c r="O25" s="14"/>
      <c r="P25" s="13">
        <f t="shared" si="3"/>
        <v>0</v>
      </c>
      <c r="Q25" s="19" t="str">
        <f t="shared" si="4"/>
        <v/>
      </c>
      <c r="R25" s="14">
        <f t="shared" si="10"/>
        <v>9440.2999999999993</v>
      </c>
      <c r="S25" s="14">
        <f t="shared" si="11"/>
        <v>9440.2999999999993</v>
      </c>
      <c r="T25" s="14">
        <f t="shared" si="19"/>
        <v>3794.6</v>
      </c>
      <c r="U25" s="14">
        <f t="shared" si="20"/>
        <v>3456.5</v>
      </c>
      <c r="V25" s="14">
        <f t="shared" si="6"/>
        <v>-338.09999999999991</v>
      </c>
      <c r="W25" s="16">
        <f t="shared" si="7"/>
        <v>0.91089969957307759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90"/>
      <c r="B26" s="49"/>
      <c r="C26" s="119" t="s">
        <v>233</v>
      </c>
      <c r="D26" s="119" t="s">
        <v>56</v>
      </c>
      <c r="E26" s="203" t="s">
        <v>151</v>
      </c>
      <c r="F26" s="15">
        <v>16.3</v>
      </c>
      <c r="G26" s="15">
        <v>7.2</v>
      </c>
      <c r="H26" s="15">
        <v>3.6</v>
      </c>
      <c r="I26" s="28">
        <f t="shared" si="8"/>
        <v>1.1429347898555648E-5</v>
      </c>
      <c r="J26" s="14">
        <f t="shared" si="9"/>
        <v>-3.6</v>
      </c>
      <c r="K26" s="16">
        <f t="shared" si="18"/>
        <v>0.5</v>
      </c>
      <c r="L26" s="14"/>
      <c r="M26" s="14"/>
      <c r="N26" s="14"/>
      <c r="O26" s="14"/>
      <c r="P26" s="13">
        <f t="shared" si="3"/>
        <v>0</v>
      </c>
      <c r="Q26" s="19" t="str">
        <f t="shared" si="4"/>
        <v/>
      </c>
      <c r="R26" s="14">
        <f t="shared" si="10"/>
        <v>16.3</v>
      </c>
      <c r="S26" s="14">
        <f t="shared" si="11"/>
        <v>16.3</v>
      </c>
      <c r="T26" s="14">
        <f t="shared" si="19"/>
        <v>7.2</v>
      </c>
      <c r="U26" s="14">
        <f t="shared" si="20"/>
        <v>3.6</v>
      </c>
      <c r="V26" s="14">
        <f t="shared" si="6"/>
        <v>-3.6</v>
      </c>
      <c r="W26" s="16">
        <f t="shared" si="7"/>
        <v>0.5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90"/>
      <c r="B27" s="49" t="s">
        <v>25</v>
      </c>
      <c r="C27" s="119" t="s">
        <v>234</v>
      </c>
      <c r="D27" s="119" t="s">
        <v>56</v>
      </c>
      <c r="E27" s="195" t="s">
        <v>235</v>
      </c>
      <c r="F27" s="15">
        <v>820.8</v>
      </c>
      <c r="G27" s="15">
        <v>297.39999999999998</v>
      </c>
      <c r="H27" s="15">
        <v>114.2</v>
      </c>
      <c r="I27" s="16">
        <f t="shared" si="8"/>
        <v>3.6256431389307089E-4</v>
      </c>
      <c r="J27" s="14">
        <f t="shared" si="9"/>
        <v>-183.2</v>
      </c>
      <c r="K27" s="16">
        <f t="shared" si="18"/>
        <v>0.38399462004034973</v>
      </c>
      <c r="L27" s="14"/>
      <c r="M27" s="14"/>
      <c r="N27" s="14"/>
      <c r="O27" s="14"/>
      <c r="P27" s="14">
        <f t="shared" si="3"/>
        <v>0</v>
      </c>
      <c r="Q27" s="16" t="str">
        <f t="shared" si="4"/>
        <v/>
      </c>
      <c r="R27" s="14">
        <f t="shared" si="10"/>
        <v>820.8</v>
      </c>
      <c r="S27" s="14">
        <f t="shared" si="11"/>
        <v>820.8</v>
      </c>
      <c r="T27" s="14">
        <f t="shared" si="19"/>
        <v>297.39999999999998</v>
      </c>
      <c r="U27" s="14">
        <f t="shared" si="20"/>
        <v>114.2</v>
      </c>
      <c r="V27" s="14">
        <f t="shared" si="6"/>
        <v>-183.2</v>
      </c>
      <c r="W27" s="16">
        <f t="shared" si="7"/>
        <v>0.38399462004034973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48" customFormat="1" ht="54.75" customHeight="1" x14ac:dyDescent="0.3">
      <c r="A28" s="200"/>
      <c r="B28" s="51"/>
      <c r="C28" s="61"/>
      <c r="D28" s="61"/>
      <c r="E28" s="201" t="s">
        <v>323</v>
      </c>
      <c r="F28" s="20">
        <v>65.400000000000006</v>
      </c>
      <c r="G28" s="124">
        <v>27.2</v>
      </c>
      <c r="H28" s="20">
        <v>1.4</v>
      </c>
      <c r="I28" s="34">
        <f t="shared" ref="I28" si="31">H28/$H$6</f>
        <v>4.4447464049938629E-6</v>
      </c>
      <c r="J28" s="14">
        <f t="shared" si="9"/>
        <v>-25.8</v>
      </c>
      <c r="K28" s="30">
        <f t="shared" si="18"/>
        <v>5.1470588235294115E-2</v>
      </c>
      <c r="L28" s="21"/>
      <c r="M28" s="21"/>
      <c r="N28" s="21"/>
      <c r="O28" s="21"/>
      <c r="P28" s="14">
        <f t="shared" si="3"/>
        <v>0</v>
      </c>
      <c r="Q28" s="16" t="str">
        <f t="shared" si="4"/>
        <v/>
      </c>
      <c r="R28" s="21">
        <f t="shared" ref="R28" si="32">SUM(F28,L28)</f>
        <v>65.400000000000006</v>
      </c>
      <c r="S28" s="21">
        <f t="shared" ref="S28" si="33">SUM(F28,M28)</f>
        <v>65.400000000000006</v>
      </c>
      <c r="T28" s="21">
        <f t="shared" ref="T28" si="34">SUM(G28,N28)</f>
        <v>27.2</v>
      </c>
      <c r="U28" s="21">
        <f t="shared" si="20"/>
        <v>1.4</v>
      </c>
      <c r="V28" s="21">
        <f t="shared" si="6"/>
        <v>-25.8</v>
      </c>
      <c r="W28" s="30">
        <f t="shared" si="7"/>
        <v>5.1470588235294115E-2</v>
      </c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  <c r="BQ28" s="46"/>
      <c r="BR28" s="46"/>
      <c r="BS28" s="46"/>
      <c r="BT28" s="46"/>
      <c r="BU28" s="46"/>
      <c r="BV28" s="46"/>
      <c r="BW28" s="46"/>
      <c r="BX28" s="46"/>
      <c r="BY28" s="46"/>
      <c r="BZ28" s="46"/>
      <c r="CA28" s="46"/>
      <c r="CB28" s="46"/>
      <c r="CC28" s="46"/>
      <c r="CD28" s="46"/>
      <c r="CE28" s="46"/>
      <c r="CF28" s="46"/>
      <c r="CG28" s="46"/>
      <c r="CH28" s="46"/>
      <c r="CI28" s="46"/>
      <c r="CJ28" s="46"/>
      <c r="CK28" s="46"/>
      <c r="CL28" s="46"/>
      <c r="CM28" s="46"/>
      <c r="CN28" s="46"/>
      <c r="CO28" s="46"/>
      <c r="CP28" s="46"/>
      <c r="CQ28" s="46"/>
      <c r="CR28" s="46"/>
      <c r="CS28" s="46"/>
      <c r="CT28" s="46"/>
      <c r="CU28" s="46"/>
      <c r="CV28" s="46"/>
      <c r="CW28" s="46"/>
      <c r="CX28" s="46"/>
      <c r="CY28" s="46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7"/>
      <c r="GF28" s="47"/>
      <c r="GG28" s="47"/>
      <c r="GH28" s="47"/>
      <c r="GI28" s="47"/>
      <c r="GJ28" s="47"/>
      <c r="GK28" s="47"/>
      <c r="GL28" s="47"/>
      <c r="GM28" s="47"/>
      <c r="GN28" s="47"/>
    </row>
    <row r="29" spans="1:196" ht="40.5" customHeight="1" x14ac:dyDescent="0.3">
      <c r="A29" s="190"/>
      <c r="B29" s="49"/>
      <c r="C29" s="119" t="s">
        <v>240</v>
      </c>
      <c r="D29" s="119" t="s">
        <v>56</v>
      </c>
      <c r="E29" s="195" t="s">
        <v>358</v>
      </c>
      <c r="F29" s="111">
        <v>2085.3000000000002</v>
      </c>
      <c r="G29" s="111">
        <v>831.6</v>
      </c>
      <c r="H29" s="15">
        <v>721.2</v>
      </c>
      <c r="I29" s="16">
        <f t="shared" si="8"/>
        <v>2.2896793623439818E-3</v>
      </c>
      <c r="J29" s="14">
        <f t="shared" si="9"/>
        <v>-110.39999999999998</v>
      </c>
      <c r="K29" s="16">
        <f t="shared" si="18"/>
        <v>0.86724386724386726</v>
      </c>
      <c r="L29" s="14"/>
      <c r="M29" s="14"/>
      <c r="N29" s="14"/>
      <c r="O29" s="14"/>
      <c r="P29" s="14">
        <f t="shared" si="3"/>
        <v>0</v>
      </c>
      <c r="Q29" s="16" t="str">
        <f t="shared" si="4"/>
        <v/>
      </c>
      <c r="R29" s="14">
        <f t="shared" si="10"/>
        <v>2085.3000000000002</v>
      </c>
      <c r="S29" s="14">
        <f t="shared" si="11"/>
        <v>2085.3000000000002</v>
      </c>
      <c r="T29" s="14">
        <f t="shared" si="19"/>
        <v>831.6</v>
      </c>
      <c r="U29" s="14">
        <f t="shared" si="20"/>
        <v>721.2</v>
      </c>
      <c r="V29" s="14">
        <f t="shared" ref="V29" si="35">U29-T29</f>
        <v>-110.39999999999998</v>
      </c>
      <c r="W29" s="16">
        <f t="shared" si="7"/>
        <v>0.86724386724386726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90"/>
      <c r="B30" s="49" t="s">
        <v>26</v>
      </c>
      <c r="C30" s="119" t="s">
        <v>236</v>
      </c>
      <c r="D30" s="119" t="s">
        <v>56</v>
      </c>
      <c r="E30" s="195" t="s">
        <v>237</v>
      </c>
      <c r="F30" s="111">
        <v>3112.6</v>
      </c>
      <c r="G30" s="111">
        <v>1242.5999999999999</v>
      </c>
      <c r="H30" s="15">
        <v>995.6</v>
      </c>
      <c r="I30" s="16">
        <f t="shared" si="8"/>
        <v>3.1608496577227789E-3</v>
      </c>
      <c r="J30" s="14">
        <f t="shared" si="9"/>
        <v>-246.99999999999989</v>
      </c>
      <c r="K30" s="16">
        <f t="shared" si="18"/>
        <v>0.80122324159021419</v>
      </c>
      <c r="L30" s="14">
        <v>48</v>
      </c>
      <c r="M30" s="14">
        <v>48</v>
      </c>
      <c r="N30" s="14"/>
      <c r="O30" s="14"/>
      <c r="P30" s="14">
        <f t="shared" si="3"/>
        <v>0</v>
      </c>
      <c r="Q30" s="16" t="str">
        <f t="shared" si="4"/>
        <v/>
      </c>
      <c r="R30" s="14">
        <f t="shared" si="10"/>
        <v>3160.6</v>
      </c>
      <c r="S30" s="14">
        <f t="shared" si="11"/>
        <v>3160.6</v>
      </c>
      <c r="T30" s="14">
        <f t="shared" si="19"/>
        <v>1242.5999999999999</v>
      </c>
      <c r="U30" s="14">
        <f t="shared" si="20"/>
        <v>995.6</v>
      </c>
      <c r="V30" s="14">
        <f t="shared" si="6"/>
        <v>-246.99999999999989</v>
      </c>
      <c r="W30" s="16">
        <f t="shared" si="7"/>
        <v>0.80122324159021419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48" customFormat="1" ht="92.25" customHeight="1" x14ac:dyDescent="0.3">
      <c r="A31" s="200"/>
      <c r="B31" s="51"/>
      <c r="C31" s="61"/>
      <c r="D31" s="61"/>
      <c r="E31" s="201" t="s">
        <v>350</v>
      </c>
      <c r="F31" s="124">
        <v>77.8</v>
      </c>
      <c r="G31" s="124">
        <v>48.5</v>
      </c>
      <c r="H31" s="20">
        <v>6.3</v>
      </c>
      <c r="I31" s="30">
        <f>H31/$H$6</f>
        <v>2.0001358822472386E-5</v>
      </c>
      <c r="J31" s="14">
        <f t="shared" si="9"/>
        <v>-42.2</v>
      </c>
      <c r="K31" s="30">
        <f>IFERROR(100%*(H31/G31),"")</f>
        <v>0.12989690721649483</v>
      </c>
      <c r="L31" s="21">
        <v>48</v>
      </c>
      <c r="M31" s="21">
        <v>48</v>
      </c>
      <c r="N31" s="21"/>
      <c r="O31" s="21"/>
      <c r="P31" s="21">
        <f t="shared" si="3"/>
        <v>0</v>
      </c>
      <c r="Q31" s="30" t="str">
        <f t="shared" si="4"/>
        <v/>
      </c>
      <c r="R31" s="21">
        <f>SUM(F31,L31)</f>
        <v>125.8</v>
      </c>
      <c r="S31" s="21">
        <f>SUM(F31,M31)</f>
        <v>125.8</v>
      </c>
      <c r="T31" s="21">
        <f>SUM(G31,N31)</f>
        <v>48.5</v>
      </c>
      <c r="U31" s="21">
        <f>SUM(H31,O31)</f>
        <v>6.3</v>
      </c>
      <c r="V31" s="21">
        <f>U31-T31</f>
        <v>-42.2</v>
      </c>
      <c r="W31" s="30">
        <f>IFERROR(100%*(U31/T31),"")</f>
        <v>0.12989690721649483</v>
      </c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  <c r="BQ31" s="46"/>
      <c r="BR31" s="46"/>
      <c r="BS31" s="46"/>
      <c r="BT31" s="46"/>
      <c r="BU31" s="46"/>
      <c r="BV31" s="46"/>
      <c r="BW31" s="46"/>
      <c r="BX31" s="46"/>
      <c r="BY31" s="46"/>
      <c r="BZ31" s="46"/>
      <c r="CA31" s="46"/>
      <c r="CB31" s="46"/>
      <c r="CC31" s="46"/>
      <c r="CD31" s="46"/>
      <c r="CE31" s="46"/>
      <c r="CF31" s="46"/>
      <c r="CG31" s="46"/>
      <c r="CH31" s="46"/>
      <c r="CI31" s="46"/>
      <c r="CJ31" s="46"/>
      <c r="CK31" s="46"/>
      <c r="CL31" s="46"/>
      <c r="CM31" s="46"/>
      <c r="CN31" s="46"/>
      <c r="CO31" s="46"/>
      <c r="CP31" s="46"/>
      <c r="CQ31" s="46"/>
      <c r="CR31" s="46"/>
      <c r="CS31" s="46"/>
      <c r="CT31" s="46"/>
      <c r="CU31" s="46"/>
      <c r="CV31" s="46"/>
      <c r="CW31" s="46"/>
      <c r="CX31" s="46"/>
      <c r="CY31" s="46"/>
      <c r="CZ31" s="46"/>
      <c r="DA31" s="46"/>
      <c r="DB31" s="46"/>
      <c r="DC31" s="46"/>
      <c r="DD31" s="46"/>
      <c r="DE31" s="46"/>
      <c r="DF31" s="46"/>
      <c r="DG31" s="46"/>
      <c r="DH31" s="46"/>
      <c r="DI31" s="46"/>
      <c r="DJ31" s="46"/>
      <c r="DK31" s="46"/>
      <c r="DL31" s="46"/>
      <c r="DM31" s="46"/>
      <c r="DN31" s="46"/>
      <c r="DO31" s="46"/>
      <c r="DP31" s="46"/>
      <c r="DQ31" s="46"/>
      <c r="DR31" s="46"/>
      <c r="DS31" s="46"/>
      <c r="DT31" s="46"/>
      <c r="DU31" s="46"/>
      <c r="DV31" s="46"/>
      <c r="DW31" s="46"/>
      <c r="DX31" s="46"/>
      <c r="DY31" s="46"/>
      <c r="DZ31" s="46"/>
      <c r="EA31" s="46"/>
      <c r="EB31" s="46"/>
      <c r="EC31" s="46"/>
      <c r="ED31" s="46"/>
      <c r="EE31" s="46"/>
      <c r="EF31" s="46"/>
      <c r="EG31" s="46"/>
      <c r="EH31" s="46"/>
      <c r="EI31" s="46"/>
      <c r="EJ31" s="46"/>
      <c r="EK31" s="46"/>
      <c r="EL31" s="46"/>
      <c r="EM31" s="46"/>
      <c r="EN31" s="46"/>
      <c r="EO31" s="46"/>
      <c r="EP31" s="46"/>
      <c r="EQ31" s="46"/>
      <c r="ER31" s="46"/>
      <c r="ES31" s="46"/>
      <c r="ET31" s="46"/>
      <c r="EU31" s="46"/>
      <c r="EV31" s="46"/>
      <c r="EW31" s="46"/>
      <c r="EX31" s="46"/>
      <c r="EY31" s="46"/>
      <c r="EZ31" s="46"/>
      <c r="FA31" s="46"/>
      <c r="FB31" s="46"/>
      <c r="FC31" s="46"/>
      <c r="FD31" s="46"/>
      <c r="FE31" s="46"/>
      <c r="FF31" s="46"/>
      <c r="FG31" s="46"/>
      <c r="FH31" s="46"/>
      <c r="FI31" s="46"/>
      <c r="FJ31" s="46"/>
      <c r="FK31" s="46"/>
      <c r="FL31" s="46"/>
      <c r="FM31" s="46"/>
      <c r="FN31" s="46"/>
      <c r="FO31" s="46"/>
      <c r="FP31" s="46"/>
      <c r="FQ31" s="46"/>
      <c r="FR31" s="46"/>
      <c r="FS31" s="46"/>
      <c r="FT31" s="46"/>
      <c r="FU31" s="46"/>
      <c r="FV31" s="46"/>
      <c r="FW31" s="46"/>
      <c r="FX31" s="46"/>
      <c r="FY31" s="46"/>
      <c r="FZ31" s="46"/>
      <c r="GA31" s="46"/>
      <c r="GB31" s="46"/>
      <c r="GC31" s="46"/>
      <c r="GD31" s="46"/>
      <c r="GE31" s="47"/>
      <c r="GF31" s="47"/>
      <c r="GG31" s="47"/>
      <c r="GH31" s="47"/>
      <c r="GI31" s="47"/>
      <c r="GJ31" s="47"/>
      <c r="GK31" s="47"/>
      <c r="GL31" s="47"/>
      <c r="GM31" s="47"/>
      <c r="GN31" s="47"/>
    </row>
    <row r="32" spans="1:196" ht="75" hidden="1" customHeight="1" x14ac:dyDescent="0.3">
      <c r="A32" s="190"/>
      <c r="B32" s="49"/>
      <c r="C32" s="60" t="s">
        <v>253</v>
      </c>
      <c r="D32" s="60" t="s">
        <v>56</v>
      </c>
      <c r="E32" s="195" t="s">
        <v>255</v>
      </c>
      <c r="F32" s="15"/>
      <c r="G32" s="15"/>
      <c r="H32" s="15"/>
      <c r="I32" s="29">
        <f t="shared" si="8"/>
        <v>0</v>
      </c>
      <c r="J32" s="14">
        <f t="shared" si="9"/>
        <v>0</v>
      </c>
      <c r="K32" s="16" t="str">
        <f t="shared" si="18"/>
        <v/>
      </c>
      <c r="L32" s="14"/>
      <c r="M32" s="14"/>
      <c r="N32" s="14"/>
      <c r="O32" s="14"/>
      <c r="P32" s="13">
        <f t="shared" si="3"/>
        <v>0</v>
      </c>
      <c r="Q32" s="19" t="str">
        <f t="shared" si="4"/>
        <v/>
      </c>
      <c r="R32" s="14">
        <f t="shared" si="10"/>
        <v>0</v>
      </c>
      <c r="S32" s="14">
        <f t="shared" si="11"/>
        <v>0</v>
      </c>
      <c r="T32" s="14">
        <f t="shared" si="19"/>
        <v>0</v>
      </c>
      <c r="U32" s="14">
        <f t="shared" si="20"/>
        <v>0</v>
      </c>
      <c r="V32" s="14">
        <f t="shared" si="6"/>
        <v>0</v>
      </c>
      <c r="W32" s="16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48" customFormat="1" ht="75" hidden="1" customHeight="1" x14ac:dyDescent="0.3">
      <c r="A33" s="200"/>
      <c r="B33" s="51"/>
      <c r="C33" s="61" t="s">
        <v>254</v>
      </c>
      <c r="D33" s="61" t="s">
        <v>56</v>
      </c>
      <c r="E33" s="201" t="s">
        <v>258</v>
      </c>
      <c r="F33" s="20"/>
      <c r="G33" s="20"/>
      <c r="H33" s="20"/>
      <c r="I33" s="30">
        <f t="shared" si="8"/>
        <v>0</v>
      </c>
      <c r="J33" s="14">
        <f t="shared" si="9"/>
        <v>0</v>
      </c>
      <c r="K33" s="16" t="str">
        <f t="shared" si="18"/>
        <v/>
      </c>
      <c r="L33" s="21"/>
      <c r="M33" s="21"/>
      <c r="N33" s="21"/>
      <c r="O33" s="21"/>
      <c r="P33" s="13">
        <f t="shared" si="3"/>
        <v>0</v>
      </c>
      <c r="Q33" s="19" t="str">
        <f t="shared" si="4"/>
        <v/>
      </c>
      <c r="R33" s="21">
        <f t="shared" si="10"/>
        <v>0</v>
      </c>
      <c r="S33" s="21">
        <f t="shared" si="11"/>
        <v>0</v>
      </c>
      <c r="T33" s="21">
        <f t="shared" si="19"/>
        <v>0</v>
      </c>
      <c r="U33" s="14">
        <f t="shared" si="20"/>
        <v>0</v>
      </c>
      <c r="V33" s="21">
        <f t="shared" si="6"/>
        <v>0</v>
      </c>
      <c r="W33" s="16" t="str">
        <f t="shared" si="7"/>
        <v/>
      </c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  <c r="FF33" s="46"/>
      <c r="FG33" s="46"/>
      <c r="FH33" s="46"/>
      <c r="FI33" s="46"/>
      <c r="FJ33" s="46"/>
      <c r="FK33" s="46"/>
      <c r="FL33" s="46"/>
      <c r="FM33" s="46"/>
      <c r="FN33" s="46"/>
      <c r="FO33" s="46"/>
      <c r="FP33" s="46"/>
      <c r="FQ33" s="46"/>
      <c r="FR33" s="46"/>
      <c r="FS33" s="46"/>
      <c r="FT33" s="46"/>
      <c r="FU33" s="46"/>
      <c r="FV33" s="46"/>
      <c r="FW33" s="46"/>
      <c r="FX33" s="46"/>
      <c r="FY33" s="46"/>
      <c r="FZ33" s="46"/>
      <c r="GA33" s="46"/>
      <c r="GB33" s="46"/>
      <c r="GC33" s="46"/>
      <c r="GD33" s="46"/>
      <c r="GE33" s="47"/>
      <c r="GF33" s="47"/>
      <c r="GG33" s="47"/>
      <c r="GH33" s="47"/>
      <c r="GI33" s="47"/>
      <c r="GJ33" s="47"/>
      <c r="GK33" s="47"/>
      <c r="GL33" s="47"/>
      <c r="GM33" s="47"/>
      <c r="GN33" s="47"/>
    </row>
    <row r="34" spans="1:196" ht="75" hidden="1" customHeight="1" x14ac:dyDescent="0.3">
      <c r="A34" s="190"/>
      <c r="B34" s="49"/>
      <c r="C34" s="119" t="s">
        <v>241</v>
      </c>
      <c r="D34" s="119" t="s">
        <v>56</v>
      </c>
      <c r="E34" s="195" t="s">
        <v>336</v>
      </c>
      <c r="F34" s="15"/>
      <c r="G34" s="15"/>
      <c r="H34" s="15"/>
      <c r="I34" s="29">
        <f t="shared" si="8"/>
        <v>0</v>
      </c>
      <c r="J34" s="14">
        <f t="shared" si="9"/>
        <v>0</v>
      </c>
      <c r="K34" s="16" t="str">
        <f t="shared" si="18"/>
        <v/>
      </c>
      <c r="L34" s="14"/>
      <c r="M34" s="14"/>
      <c r="N34" s="14"/>
      <c r="O34" s="14"/>
      <c r="P34" s="13">
        <f t="shared" si="3"/>
        <v>0</v>
      </c>
      <c r="Q34" s="19" t="str">
        <f t="shared" si="4"/>
        <v/>
      </c>
      <c r="R34" s="14">
        <f t="shared" si="10"/>
        <v>0</v>
      </c>
      <c r="S34" s="14">
        <f t="shared" si="11"/>
        <v>0</v>
      </c>
      <c r="T34" s="14">
        <f t="shared" si="19"/>
        <v>0</v>
      </c>
      <c r="U34" s="14">
        <f t="shared" si="20"/>
        <v>0</v>
      </c>
      <c r="V34" s="14">
        <f t="shared" si="6"/>
        <v>0</v>
      </c>
      <c r="W34" s="16" t="str">
        <f t="shared" si="7"/>
        <v/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94.5" hidden="1" customHeight="1" x14ac:dyDescent="0.3">
      <c r="A35" s="204"/>
      <c r="B35" s="159"/>
      <c r="C35" s="119" t="s">
        <v>249</v>
      </c>
      <c r="D35" s="119" t="s">
        <v>56</v>
      </c>
      <c r="E35" s="195" t="s">
        <v>337</v>
      </c>
      <c r="F35" s="15"/>
      <c r="G35" s="15"/>
      <c r="H35" s="111"/>
      <c r="I35" s="29">
        <f t="shared" ref="I35:I37" si="36">H35/$H$6</f>
        <v>0</v>
      </c>
      <c r="J35" s="14">
        <f t="shared" si="9"/>
        <v>0</v>
      </c>
      <c r="K35" s="16" t="str">
        <f t="shared" si="18"/>
        <v/>
      </c>
      <c r="L35" s="14"/>
      <c r="M35" s="14"/>
      <c r="N35" s="14"/>
      <c r="O35" s="14"/>
      <c r="P35" s="13">
        <f t="shared" si="3"/>
        <v>0</v>
      </c>
      <c r="Q35" s="19" t="str">
        <f t="shared" si="4"/>
        <v/>
      </c>
      <c r="R35" s="14">
        <f t="shared" ref="R35:R37" si="37">SUM(F35,L35)</f>
        <v>0</v>
      </c>
      <c r="S35" s="14">
        <f t="shared" ref="S35:S37" si="38">SUM(F35,M35)</f>
        <v>0</v>
      </c>
      <c r="T35" s="14">
        <f t="shared" ref="T35:T37" si="39">SUM(G35,N35)</f>
        <v>0</v>
      </c>
      <c r="U35" s="14">
        <f t="shared" si="20"/>
        <v>0</v>
      </c>
      <c r="V35" s="14">
        <f t="shared" ref="V35:V37" si="40">U35-T35</f>
        <v>0</v>
      </c>
      <c r="W35" s="16" t="str">
        <f t="shared" si="7"/>
        <v/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115.5" customHeight="1" x14ac:dyDescent="0.3">
      <c r="A36" s="204"/>
      <c r="B36" s="159"/>
      <c r="C36" s="119" t="s">
        <v>370</v>
      </c>
      <c r="D36" s="119" t="s">
        <v>56</v>
      </c>
      <c r="E36" s="195" t="s">
        <v>372</v>
      </c>
      <c r="F36" s="15">
        <v>113.9</v>
      </c>
      <c r="G36" s="15">
        <v>113.9</v>
      </c>
      <c r="H36" s="111"/>
      <c r="I36" s="29">
        <f t="shared" si="36"/>
        <v>0</v>
      </c>
      <c r="J36" s="14">
        <f t="shared" si="9"/>
        <v>-113.9</v>
      </c>
      <c r="K36" s="16">
        <f t="shared" si="18"/>
        <v>0</v>
      </c>
      <c r="L36" s="14">
        <v>1486.7</v>
      </c>
      <c r="M36" s="14">
        <v>1486.7</v>
      </c>
      <c r="N36" s="14">
        <v>1486.7</v>
      </c>
      <c r="O36" s="14"/>
      <c r="P36" s="14">
        <f t="shared" si="3"/>
        <v>-1486.7</v>
      </c>
      <c r="Q36" s="19">
        <f t="shared" si="4"/>
        <v>0</v>
      </c>
      <c r="R36" s="14">
        <f t="shared" si="37"/>
        <v>1600.6000000000001</v>
      </c>
      <c r="S36" s="14">
        <f t="shared" si="38"/>
        <v>1600.6000000000001</v>
      </c>
      <c r="T36" s="14">
        <f t="shared" si="39"/>
        <v>1600.6000000000001</v>
      </c>
      <c r="U36" s="14">
        <f t="shared" si="20"/>
        <v>0</v>
      </c>
      <c r="V36" s="14">
        <f t="shared" si="40"/>
        <v>-1600.6000000000001</v>
      </c>
      <c r="W36" s="16">
        <f t="shared" si="7"/>
        <v>0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115.5" customHeight="1" x14ac:dyDescent="0.3">
      <c r="A37" s="204"/>
      <c r="B37" s="159"/>
      <c r="C37" s="119" t="s">
        <v>371</v>
      </c>
      <c r="D37" s="119" t="s">
        <v>56</v>
      </c>
      <c r="E37" s="195" t="s">
        <v>373</v>
      </c>
      <c r="F37" s="15"/>
      <c r="G37" s="15"/>
      <c r="H37" s="111"/>
      <c r="I37" s="29">
        <f t="shared" si="36"/>
        <v>0</v>
      </c>
      <c r="J37" s="14">
        <f t="shared" si="9"/>
        <v>0</v>
      </c>
      <c r="K37" s="16" t="str">
        <f t="shared" si="18"/>
        <v/>
      </c>
      <c r="L37" s="14">
        <v>2017.4</v>
      </c>
      <c r="M37" s="14">
        <v>2017.4</v>
      </c>
      <c r="N37" s="14">
        <v>2017.4</v>
      </c>
      <c r="O37" s="14"/>
      <c r="P37" s="14">
        <f t="shared" si="3"/>
        <v>-2017.4</v>
      </c>
      <c r="Q37" s="16">
        <f t="shared" si="4"/>
        <v>0</v>
      </c>
      <c r="R37" s="14">
        <f t="shared" si="37"/>
        <v>2017.4</v>
      </c>
      <c r="S37" s="14">
        <f t="shared" si="38"/>
        <v>2017.4</v>
      </c>
      <c r="T37" s="14">
        <f t="shared" si="39"/>
        <v>2017.4</v>
      </c>
      <c r="U37" s="14">
        <f t="shared" si="20"/>
        <v>0</v>
      </c>
      <c r="V37" s="14">
        <f t="shared" si="40"/>
        <v>-2017.4</v>
      </c>
      <c r="W37" s="16">
        <f t="shared" si="7"/>
        <v>0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63" customFormat="1" ht="32.25" customHeight="1" x14ac:dyDescent="0.3">
      <c r="A38" s="192">
        <v>2</v>
      </c>
      <c r="B38" s="38" t="s">
        <v>39</v>
      </c>
      <c r="C38" s="38" t="s">
        <v>107</v>
      </c>
      <c r="D38" s="38"/>
      <c r="E38" s="194" t="s">
        <v>40</v>
      </c>
      <c r="F38" s="13">
        <f>F39+F41+F42+F43+F44+F45+F48+F50</f>
        <v>17549.900000000001</v>
      </c>
      <c r="G38" s="13">
        <f>G39+G41+G42+G43+G44+G45+G48+G50</f>
        <v>9447.9</v>
      </c>
      <c r="H38" s="13">
        <f>H39+H41+H42+H43+H44+H45+H48+H50</f>
        <v>6174.2999999999993</v>
      </c>
      <c r="I38" s="19">
        <f t="shared" si="8"/>
        <v>1.960228409168115E-2</v>
      </c>
      <c r="J38" s="13">
        <f t="shared" si="9"/>
        <v>-3273.6000000000004</v>
      </c>
      <c r="K38" s="19">
        <f t="shared" si="18"/>
        <v>0.653510303877052</v>
      </c>
      <c r="L38" s="13">
        <f>SUM(L39:L50)</f>
        <v>14179.5</v>
      </c>
      <c r="M38" s="13">
        <f>SUM(M39:M50)</f>
        <v>14228.1</v>
      </c>
      <c r="N38" s="13">
        <f>SUM(N39:N50)</f>
        <v>9797.6</v>
      </c>
      <c r="O38" s="13">
        <f>SUM(O39:O50)</f>
        <v>6857.6</v>
      </c>
      <c r="P38" s="13">
        <f t="shared" si="3"/>
        <v>-2940</v>
      </c>
      <c r="Q38" s="19">
        <f t="shared" si="4"/>
        <v>0.69992651261533434</v>
      </c>
      <c r="R38" s="13">
        <f>R39+R41+R42+R43+R44+R45+R48+R50</f>
        <v>31729.4</v>
      </c>
      <c r="S38" s="13">
        <f>S39+S41+S42+S43+S44+S45+S48+S50</f>
        <v>31778</v>
      </c>
      <c r="T38" s="13">
        <f>T39+T41+T42+T43+T44+T45+T48+T50</f>
        <v>19245.5</v>
      </c>
      <c r="U38" s="13">
        <f t="shared" si="20"/>
        <v>13031.9</v>
      </c>
      <c r="V38" s="13">
        <f t="shared" si="6"/>
        <v>-6213.6</v>
      </c>
      <c r="W38" s="19">
        <f t="shared" si="7"/>
        <v>0.67714011067522273</v>
      </c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62"/>
      <c r="GF38" s="62"/>
      <c r="GG38" s="62"/>
      <c r="GH38" s="62"/>
      <c r="GI38" s="62"/>
      <c r="GJ38" s="62"/>
      <c r="GK38" s="62"/>
      <c r="GL38" s="62"/>
      <c r="GM38" s="62"/>
      <c r="GN38" s="62"/>
    </row>
    <row r="39" spans="1:196" ht="39" customHeight="1" x14ac:dyDescent="0.3">
      <c r="A39" s="190"/>
      <c r="B39" s="42" t="s">
        <v>41</v>
      </c>
      <c r="C39" s="119" t="s">
        <v>219</v>
      </c>
      <c r="D39" s="119" t="s">
        <v>226</v>
      </c>
      <c r="E39" s="205" t="s">
        <v>220</v>
      </c>
      <c r="F39" s="14">
        <v>9829.9</v>
      </c>
      <c r="G39" s="14">
        <v>6018.9</v>
      </c>
      <c r="H39" s="14">
        <v>3459.9</v>
      </c>
      <c r="I39" s="16">
        <f t="shared" si="8"/>
        <v>1.0984555776170192E-2</v>
      </c>
      <c r="J39" s="14">
        <f t="shared" si="9"/>
        <v>-2558.9999999999995</v>
      </c>
      <c r="K39" s="16">
        <f t="shared" si="18"/>
        <v>0.57483925634252109</v>
      </c>
      <c r="L39" s="14">
        <v>13897.5</v>
      </c>
      <c r="M39" s="14">
        <v>13897.5</v>
      </c>
      <c r="N39" s="14">
        <v>9467</v>
      </c>
      <c r="O39" s="14">
        <v>6809</v>
      </c>
      <c r="P39" s="14">
        <f t="shared" si="3"/>
        <v>-2658</v>
      </c>
      <c r="Q39" s="16">
        <f t="shared" si="4"/>
        <v>0.71923523819583812</v>
      </c>
      <c r="R39" s="14">
        <f t="shared" si="10"/>
        <v>23727.4</v>
      </c>
      <c r="S39" s="14">
        <f t="shared" si="11"/>
        <v>23727.4</v>
      </c>
      <c r="T39" s="14">
        <f t="shared" si="19"/>
        <v>15485.9</v>
      </c>
      <c r="U39" s="14">
        <f t="shared" si="20"/>
        <v>10268.9</v>
      </c>
      <c r="V39" s="14">
        <f t="shared" si="6"/>
        <v>-5217</v>
      </c>
      <c r="W39" s="16">
        <f t="shared" si="7"/>
        <v>0.66311289624755421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56" customFormat="1" ht="84" hidden="1" customHeight="1" x14ac:dyDescent="0.3">
      <c r="A40" s="200"/>
      <c r="B40" s="44"/>
      <c r="C40" s="120"/>
      <c r="D40" s="120"/>
      <c r="E40" s="206" t="s">
        <v>287</v>
      </c>
      <c r="F40" s="21"/>
      <c r="G40" s="21"/>
      <c r="H40" s="21"/>
      <c r="I40" s="30">
        <f t="shared" si="8"/>
        <v>0</v>
      </c>
      <c r="J40" s="14">
        <f t="shared" si="9"/>
        <v>0</v>
      </c>
      <c r="K40" s="16" t="str">
        <f t="shared" si="18"/>
        <v/>
      </c>
      <c r="L40" s="21"/>
      <c r="M40" s="21"/>
      <c r="N40" s="21"/>
      <c r="O40" s="21"/>
      <c r="P40" s="14">
        <f t="shared" si="3"/>
        <v>0</v>
      </c>
      <c r="Q40" s="16" t="str">
        <f t="shared" si="4"/>
        <v/>
      </c>
      <c r="R40" s="14">
        <f t="shared" si="10"/>
        <v>0</v>
      </c>
      <c r="S40" s="14">
        <f t="shared" si="11"/>
        <v>0</v>
      </c>
      <c r="T40" s="14">
        <f t="shared" si="19"/>
        <v>0</v>
      </c>
      <c r="U40" s="14">
        <f t="shared" si="20"/>
        <v>0</v>
      </c>
      <c r="V40" s="14">
        <f t="shared" si="6"/>
        <v>0</v>
      </c>
      <c r="W40" s="16" t="str">
        <f t="shared" si="7"/>
        <v/>
      </c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  <c r="CO40" s="54"/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/>
      <c r="DB40" s="54"/>
      <c r="DC40" s="54"/>
      <c r="DD40" s="54"/>
      <c r="DE40" s="54"/>
      <c r="DF40" s="54"/>
      <c r="DG40" s="54"/>
      <c r="DH40" s="54"/>
      <c r="DI40" s="54"/>
      <c r="DJ40" s="54"/>
      <c r="DK40" s="54"/>
      <c r="DL40" s="54"/>
      <c r="DM40" s="54"/>
      <c r="DN40" s="54"/>
      <c r="DO40" s="54"/>
      <c r="DP40" s="54"/>
      <c r="DQ40" s="54"/>
      <c r="DR40" s="54"/>
      <c r="DS40" s="54"/>
      <c r="DT40" s="54"/>
      <c r="DU40" s="54"/>
      <c r="DV40" s="54"/>
      <c r="DW40" s="54"/>
      <c r="DX40" s="54"/>
      <c r="DY40" s="54"/>
      <c r="DZ40" s="54"/>
      <c r="EA40" s="54"/>
      <c r="EB40" s="54"/>
      <c r="EC40" s="54"/>
      <c r="ED40" s="54"/>
      <c r="EE40" s="54"/>
      <c r="EF40" s="54"/>
      <c r="EG40" s="54"/>
      <c r="EH40" s="54"/>
      <c r="EI40" s="54"/>
      <c r="EJ40" s="54"/>
      <c r="EK40" s="54"/>
      <c r="EL40" s="54"/>
      <c r="EM40" s="54"/>
      <c r="EN40" s="54"/>
      <c r="EO40" s="54"/>
      <c r="EP40" s="54"/>
      <c r="EQ40" s="54"/>
      <c r="ER40" s="54"/>
      <c r="ES40" s="54"/>
      <c r="ET40" s="54"/>
      <c r="EU40" s="54"/>
      <c r="EV40" s="54"/>
      <c r="EW40" s="54"/>
      <c r="EX40" s="54"/>
      <c r="EY40" s="54"/>
      <c r="EZ40" s="54"/>
      <c r="FA40" s="54"/>
      <c r="FB40" s="54"/>
      <c r="FC40" s="54"/>
      <c r="FD40" s="54"/>
      <c r="FE40" s="54"/>
      <c r="FF40" s="54"/>
      <c r="FG40" s="54"/>
      <c r="FH40" s="54"/>
      <c r="FI40" s="54"/>
      <c r="FJ40" s="54"/>
      <c r="FK40" s="54"/>
      <c r="FL40" s="54"/>
      <c r="FM40" s="54"/>
      <c r="FN40" s="54"/>
      <c r="FO40" s="54"/>
      <c r="FP40" s="54"/>
      <c r="FQ40" s="54"/>
      <c r="FR40" s="54"/>
      <c r="FS40" s="54"/>
      <c r="FT40" s="54"/>
      <c r="FU40" s="54"/>
      <c r="FV40" s="54"/>
      <c r="FW40" s="54"/>
      <c r="FX40" s="54"/>
      <c r="FY40" s="54"/>
      <c r="FZ40" s="54"/>
      <c r="GA40" s="54"/>
      <c r="GB40" s="54"/>
      <c r="GC40" s="54"/>
      <c r="GD40" s="54"/>
      <c r="GE40" s="55"/>
      <c r="GF40" s="55"/>
      <c r="GG40" s="55"/>
      <c r="GH40" s="55"/>
      <c r="GI40" s="55"/>
      <c r="GJ40" s="55"/>
      <c r="GK40" s="55"/>
      <c r="GL40" s="55"/>
      <c r="GM40" s="55"/>
      <c r="GN40" s="55"/>
    </row>
    <row r="41" spans="1:196" ht="54.75" customHeight="1" x14ac:dyDescent="0.3">
      <c r="A41" s="190"/>
      <c r="B41" s="42" t="s">
        <v>43</v>
      </c>
      <c r="C41" s="115" t="s">
        <v>172</v>
      </c>
      <c r="D41" s="115" t="s">
        <v>173</v>
      </c>
      <c r="E41" s="205" t="s">
        <v>171</v>
      </c>
      <c r="F41" s="14">
        <v>620</v>
      </c>
      <c r="G41" s="14">
        <v>390</v>
      </c>
      <c r="H41" s="14">
        <v>172</v>
      </c>
      <c r="I41" s="29">
        <f t="shared" si="8"/>
        <v>5.4606884404210317E-4</v>
      </c>
      <c r="J41" s="14">
        <f t="shared" si="9"/>
        <v>-218</v>
      </c>
      <c r="K41" s="16">
        <f t="shared" si="18"/>
        <v>0.44102564102564101</v>
      </c>
      <c r="L41" s="14">
        <v>282</v>
      </c>
      <c r="M41" s="14">
        <v>330.6</v>
      </c>
      <c r="N41" s="14">
        <v>330.6</v>
      </c>
      <c r="O41" s="14">
        <v>48.6</v>
      </c>
      <c r="P41" s="14">
        <f t="shared" si="3"/>
        <v>-282</v>
      </c>
      <c r="Q41" s="16">
        <f t="shared" si="4"/>
        <v>0.14700544464609799</v>
      </c>
      <c r="R41" s="14">
        <f t="shared" si="10"/>
        <v>902</v>
      </c>
      <c r="S41" s="14">
        <f t="shared" si="11"/>
        <v>950.6</v>
      </c>
      <c r="T41" s="14">
        <f t="shared" si="19"/>
        <v>720.6</v>
      </c>
      <c r="U41" s="14">
        <f t="shared" si="20"/>
        <v>220.6</v>
      </c>
      <c r="V41" s="14">
        <f t="shared" si="6"/>
        <v>-500</v>
      </c>
      <c r="W41" s="16">
        <f t="shared" si="7"/>
        <v>0.3061337774077158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55.5" hidden="1" customHeight="1" x14ac:dyDescent="0.3">
      <c r="A42" s="190"/>
      <c r="B42" s="42"/>
      <c r="C42" s="115" t="s">
        <v>313</v>
      </c>
      <c r="D42" s="115" t="s">
        <v>315</v>
      </c>
      <c r="E42" s="203" t="s">
        <v>314</v>
      </c>
      <c r="F42" s="14"/>
      <c r="G42" s="14"/>
      <c r="H42" s="14"/>
      <c r="I42" s="29">
        <f t="shared" si="8"/>
        <v>0</v>
      </c>
      <c r="J42" s="14">
        <f t="shared" si="9"/>
        <v>0</v>
      </c>
      <c r="K42" s="16" t="str">
        <f t="shared" si="18"/>
        <v/>
      </c>
      <c r="L42" s="14"/>
      <c r="M42" s="14"/>
      <c r="N42" s="14"/>
      <c r="O42" s="14"/>
      <c r="P42" s="13">
        <f t="shared" si="3"/>
        <v>0</v>
      </c>
      <c r="Q42" s="19" t="str">
        <f t="shared" si="4"/>
        <v/>
      </c>
      <c r="R42" s="14">
        <f t="shared" si="10"/>
        <v>0</v>
      </c>
      <c r="S42" s="14">
        <f>SUM(F42,M42)</f>
        <v>0</v>
      </c>
      <c r="T42" s="14">
        <f t="shared" si="19"/>
        <v>0</v>
      </c>
      <c r="U42" s="14">
        <f t="shared" si="20"/>
        <v>0</v>
      </c>
      <c r="V42" s="14">
        <f t="shared" si="6"/>
        <v>0</v>
      </c>
      <c r="W42" s="16" t="str">
        <f t="shared" si="7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6" hidden="1" customHeight="1" x14ac:dyDescent="0.3">
      <c r="A43" s="190"/>
      <c r="B43" s="42"/>
      <c r="C43" s="115" t="s">
        <v>317</v>
      </c>
      <c r="D43" s="115" t="s">
        <v>60</v>
      </c>
      <c r="E43" s="203" t="s">
        <v>318</v>
      </c>
      <c r="F43" s="14"/>
      <c r="G43" s="14"/>
      <c r="H43" s="14"/>
      <c r="I43" s="29">
        <f t="shared" si="8"/>
        <v>0</v>
      </c>
      <c r="J43" s="14">
        <f t="shared" si="9"/>
        <v>0</v>
      </c>
      <c r="K43" s="16" t="str">
        <f t="shared" si="18"/>
        <v/>
      </c>
      <c r="L43" s="14"/>
      <c r="M43" s="14"/>
      <c r="N43" s="14"/>
      <c r="O43" s="14"/>
      <c r="P43" s="13">
        <f t="shared" si="3"/>
        <v>0</v>
      </c>
      <c r="Q43" s="19" t="str">
        <f t="shared" si="4"/>
        <v/>
      </c>
      <c r="R43" s="14">
        <f t="shared" si="10"/>
        <v>0</v>
      </c>
      <c r="S43" s="14">
        <f>SUM(F43,M43)</f>
        <v>0</v>
      </c>
      <c r="T43" s="14">
        <f t="shared" si="19"/>
        <v>0</v>
      </c>
      <c r="U43" s="14">
        <f t="shared" si="20"/>
        <v>0</v>
      </c>
      <c r="V43" s="14">
        <f t="shared" si="6"/>
        <v>0</v>
      </c>
      <c r="W43" s="16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9.75" hidden="1" customHeight="1" x14ac:dyDescent="0.3">
      <c r="A44" s="190"/>
      <c r="B44" s="42" t="s">
        <v>43</v>
      </c>
      <c r="C44" s="115" t="s">
        <v>127</v>
      </c>
      <c r="D44" s="115" t="s">
        <v>60</v>
      </c>
      <c r="E44" s="205" t="s">
        <v>47</v>
      </c>
      <c r="F44" s="14"/>
      <c r="G44" s="14"/>
      <c r="H44" s="14"/>
      <c r="I44" s="29">
        <f t="shared" si="8"/>
        <v>0</v>
      </c>
      <c r="J44" s="14">
        <f t="shared" si="9"/>
        <v>0</v>
      </c>
      <c r="K44" s="16" t="str">
        <f t="shared" si="18"/>
        <v/>
      </c>
      <c r="L44" s="14"/>
      <c r="M44" s="14"/>
      <c r="N44" s="14"/>
      <c r="O44" s="14"/>
      <c r="P44" s="13">
        <f t="shared" si="3"/>
        <v>0</v>
      </c>
      <c r="Q44" s="19" t="str">
        <f t="shared" si="4"/>
        <v/>
      </c>
      <c r="R44" s="14">
        <f t="shared" si="10"/>
        <v>0</v>
      </c>
      <c r="S44" s="14">
        <f t="shared" si="11"/>
        <v>0</v>
      </c>
      <c r="T44" s="14">
        <f t="shared" si="19"/>
        <v>0</v>
      </c>
      <c r="U44" s="14">
        <f t="shared" si="20"/>
        <v>0</v>
      </c>
      <c r="V44" s="14">
        <f t="shared" si="6"/>
        <v>0</v>
      </c>
      <c r="W44" s="16" t="str">
        <f t="shared" si="7"/>
        <v/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3">
      <c r="A45" s="190"/>
      <c r="B45" s="42" t="s">
        <v>44</v>
      </c>
      <c r="C45" s="115" t="s">
        <v>128</v>
      </c>
      <c r="D45" s="115" t="s">
        <v>60</v>
      </c>
      <c r="E45" s="205" t="s">
        <v>129</v>
      </c>
      <c r="F45" s="14"/>
      <c r="G45" s="14"/>
      <c r="H45" s="14"/>
      <c r="I45" s="16">
        <f t="shared" si="8"/>
        <v>0</v>
      </c>
      <c r="J45" s="14">
        <f t="shared" si="9"/>
        <v>0</v>
      </c>
      <c r="K45" s="16" t="str">
        <f t="shared" si="18"/>
        <v/>
      </c>
      <c r="L45" s="14"/>
      <c r="M45" s="14"/>
      <c r="N45" s="14"/>
      <c r="O45" s="14"/>
      <c r="P45" s="13">
        <f t="shared" si="3"/>
        <v>0</v>
      </c>
      <c r="Q45" s="19" t="str">
        <f t="shared" si="4"/>
        <v/>
      </c>
      <c r="R45" s="14">
        <f t="shared" si="10"/>
        <v>0</v>
      </c>
      <c r="S45" s="14">
        <f t="shared" si="11"/>
        <v>0</v>
      </c>
      <c r="T45" s="14">
        <f t="shared" si="19"/>
        <v>0</v>
      </c>
      <c r="U45" s="14">
        <f t="shared" si="20"/>
        <v>0</v>
      </c>
      <c r="V45" s="14">
        <f t="shared" si="6"/>
        <v>0</v>
      </c>
      <c r="W45" s="16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48" customFormat="1" ht="79.900000000000006" hidden="1" customHeight="1" x14ac:dyDescent="0.3">
      <c r="A46" s="200"/>
      <c r="B46" s="44"/>
      <c r="C46" s="116"/>
      <c r="D46" s="116"/>
      <c r="E46" s="202" t="s">
        <v>250</v>
      </c>
      <c r="F46" s="21"/>
      <c r="G46" s="21"/>
      <c r="H46" s="21"/>
      <c r="I46" s="30">
        <f t="shared" si="8"/>
        <v>0</v>
      </c>
      <c r="J46" s="14">
        <f t="shared" si="9"/>
        <v>0</v>
      </c>
      <c r="K46" s="16" t="str">
        <f t="shared" si="18"/>
        <v/>
      </c>
      <c r="L46" s="21"/>
      <c r="M46" s="21"/>
      <c r="N46" s="21"/>
      <c r="O46" s="21"/>
      <c r="P46" s="13">
        <f t="shared" si="3"/>
        <v>0</v>
      </c>
      <c r="Q46" s="19" t="str">
        <f t="shared" si="4"/>
        <v/>
      </c>
      <c r="R46" s="21">
        <f t="shared" si="10"/>
        <v>0</v>
      </c>
      <c r="S46" s="21">
        <f t="shared" si="11"/>
        <v>0</v>
      </c>
      <c r="T46" s="14">
        <f t="shared" si="19"/>
        <v>0</v>
      </c>
      <c r="U46" s="14">
        <f t="shared" si="20"/>
        <v>0</v>
      </c>
      <c r="V46" s="14">
        <f t="shared" si="6"/>
        <v>0</v>
      </c>
      <c r="W46" s="16" t="str">
        <f t="shared" si="7"/>
        <v/>
      </c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  <c r="CP46" s="46"/>
      <c r="CQ46" s="46"/>
      <c r="CR46" s="46"/>
      <c r="CS46" s="46"/>
      <c r="CT46" s="46"/>
      <c r="CU46" s="46"/>
      <c r="CV46" s="46"/>
      <c r="CW46" s="46"/>
      <c r="CX46" s="46"/>
      <c r="CY46" s="46"/>
      <c r="CZ46" s="46"/>
      <c r="DA46" s="46"/>
      <c r="DB46" s="46"/>
      <c r="DC46" s="46"/>
      <c r="DD46" s="46"/>
      <c r="DE46" s="46"/>
      <c r="DF46" s="46"/>
      <c r="DG46" s="46"/>
      <c r="DH46" s="46"/>
      <c r="DI46" s="46"/>
      <c r="DJ46" s="46"/>
      <c r="DK46" s="46"/>
      <c r="DL46" s="46"/>
      <c r="DM46" s="46"/>
      <c r="DN46" s="46"/>
      <c r="DO46" s="46"/>
      <c r="DP46" s="46"/>
      <c r="DQ46" s="46"/>
      <c r="DR46" s="46"/>
      <c r="DS46" s="46"/>
      <c r="DT46" s="46"/>
      <c r="DU46" s="46"/>
      <c r="DV46" s="46"/>
      <c r="DW46" s="46"/>
      <c r="DX46" s="46"/>
      <c r="DY46" s="46"/>
      <c r="DZ46" s="46"/>
      <c r="EA46" s="46"/>
      <c r="EB46" s="46"/>
      <c r="EC46" s="46"/>
      <c r="ED46" s="46"/>
      <c r="EE46" s="46"/>
      <c r="EF46" s="46"/>
      <c r="EG46" s="46"/>
      <c r="EH46" s="46"/>
      <c r="EI46" s="46"/>
      <c r="EJ46" s="46"/>
      <c r="EK46" s="46"/>
      <c r="EL46" s="46"/>
      <c r="EM46" s="46"/>
      <c r="EN46" s="46"/>
      <c r="EO46" s="46"/>
      <c r="EP46" s="46"/>
      <c r="EQ46" s="46"/>
      <c r="ER46" s="46"/>
      <c r="ES46" s="46"/>
      <c r="ET46" s="46"/>
      <c r="EU46" s="46"/>
      <c r="EV46" s="46"/>
      <c r="EW46" s="46"/>
      <c r="EX46" s="46"/>
      <c r="EY46" s="46"/>
      <c r="EZ46" s="46"/>
      <c r="FA46" s="46"/>
      <c r="FB46" s="46"/>
      <c r="FC46" s="46"/>
      <c r="FD46" s="46"/>
      <c r="FE46" s="46"/>
      <c r="FF46" s="46"/>
      <c r="FG46" s="46"/>
      <c r="FH46" s="46"/>
      <c r="FI46" s="46"/>
      <c r="FJ46" s="46"/>
      <c r="FK46" s="46"/>
      <c r="FL46" s="46"/>
      <c r="FM46" s="46"/>
      <c r="FN46" s="46"/>
      <c r="FO46" s="46"/>
      <c r="FP46" s="46"/>
      <c r="FQ46" s="46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7"/>
      <c r="GF46" s="47"/>
      <c r="GG46" s="47"/>
      <c r="GH46" s="47"/>
      <c r="GI46" s="47"/>
      <c r="GJ46" s="47"/>
      <c r="GK46" s="47"/>
      <c r="GL46" s="47"/>
      <c r="GM46" s="47"/>
      <c r="GN46" s="47"/>
    </row>
    <row r="47" spans="1:196" s="48" customFormat="1" ht="9" hidden="1" customHeight="1" x14ac:dyDescent="0.3">
      <c r="A47" s="200"/>
      <c r="B47" s="44"/>
      <c r="C47" s="116"/>
      <c r="D47" s="116"/>
      <c r="E47" s="202" t="s">
        <v>210</v>
      </c>
      <c r="F47" s="21"/>
      <c r="G47" s="21"/>
      <c r="H47" s="21"/>
      <c r="I47" s="30">
        <f t="shared" si="8"/>
        <v>0</v>
      </c>
      <c r="J47" s="14">
        <f t="shared" si="9"/>
        <v>0</v>
      </c>
      <c r="K47" s="16" t="str">
        <f t="shared" si="18"/>
        <v/>
      </c>
      <c r="L47" s="21"/>
      <c r="M47" s="21"/>
      <c r="N47" s="21"/>
      <c r="O47" s="21"/>
      <c r="P47" s="13">
        <f t="shared" si="3"/>
        <v>0</v>
      </c>
      <c r="Q47" s="19" t="str">
        <f t="shared" si="4"/>
        <v/>
      </c>
      <c r="R47" s="21">
        <f t="shared" si="10"/>
        <v>0</v>
      </c>
      <c r="S47" s="21">
        <f t="shared" si="11"/>
        <v>0</v>
      </c>
      <c r="T47" s="14">
        <f t="shared" si="19"/>
        <v>0</v>
      </c>
      <c r="U47" s="14">
        <f t="shared" si="20"/>
        <v>0</v>
      </c>
      <c r="V47" s="14">
        <f t="shared" si="6"/>
        <v>0</v>
      </c>
      <c r="W47" s="16" t="str">
        <f t="shared" si="7"/>
        <v/>
      </c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46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46"/>
      <c r="EN47" s="46"/>
      <c r="EO47" s="46"/>
      <c r="EP47" s="46"/>
      <c r="EQ47" s="46"/>
      <c r="ER47" s="46"/>
      <c r="ES47" s="46"/>
      <c r="ET47" s="46"/>
      <c r="EU47" s="46"/>
      <c r="EV47" s="46"/>
      <c r="EW47" s="46"/>
      <c r="EX47" s="46"/>
      <c r="EY47" s="46"/>
      <c r="EZ47" s="46"/>
      <c r="FA47" s="46"/>
      <c r="FB47" s="46"/>
      <c r="FC47" s="46"/>
      <c r="FD47" s="46"/>
      <c r="FE47" s="46"/>
      <c r="FF47" s="46"/>
      <c r="FG47" s="46"/>
      <c r="FH47" s="46"/>
      <c r="FI47" s="46"/>
      <c r="FJ47" s="46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7"/>
      <c r="GF47" s="47"/>
      <c r="GG47" s="47"/>
      <c r="GH47" s="47"/>
      <c r="GI47" s="47"/>
      <c r="GJ47" s="47"/>
      <c r="GK47" s="47"/>
      <c r="GL47" s="47"/>
      <c r="GM47" s="47"/>
      <c r="GN47" s="47"/>
    </row>
    <row r="48" spans="1:196" ht="31.5" customHeight="1" x14ac:dyDescent="0.3">
      <c r="A48" s="190"/>
      <c r="B48" s="42" t="s">
        <v>45</v>
      </c>
      <c r="C48" s="115" t="s">
        <v>130</v>
      </c>
      <c r="D48" s="115" t="s">
        <v>60</v>
      </c>
      <c r="E48" s="205" t="s">
        <v>46</v>
      </c>
      <c r="F48" s="14">
        <v>3100</v>
      </c>
      <c r="G48" s="14">
        <v>1449.3</v>
      </c>
      <c r="H48" s="14">
        <v>1062.8</v>
      </c>
      <c r="I48" s="16">
        <f t="shared" si="8"/>
        <v>3.3741974851624842E-3</v>
      </c>
      <c r="J48" s="14">
        <f t="shared" si="9"/>
        <v>-386.5</v>
      </c>
      <c r="K48" s="16">
        <f t="shared" si="18"/>
        <v>0.73331953356792934</v>
      </c>
      <c r="L48" s="14"/>
      <c r="M48" s="14"/>
      <c r="N48" s="14"/>
      <c r="O48" s="14"/>
      <c r="P48" s="13">
        <f t="shared" si="3"/>
        <v>0</v>
      </c>
      <c r="Q48" s="19" t="str">
        <f t="shared" si="4"/>
        <v/>
      </c>
      <c r="R48" s="14">
        <f t="shared" si="10"/>
        <v>3100</v>
      </c>
      <c r="S48" s="14">
        <f t="shared" si="11"/>
        <v>3100</v>
      </c>
      <c r="T48" s="14">
        <f t="shared" si="19"/>
        <v>1449.3</v>
      </c>
      <c r="U48" s="14">
        <f t="shared" si="20"/>
        <v>1062.8</v>
      </c>
      <c r="V48" s="14">
        <f t="shared" si="6"/>
        <v>-386.5</v>
      </c>
      <c r="W48" s="16">
        <f t="shared" si="7"/>
        <v>0.73331953356792934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21" hidden="1" customHeight="1" x14ac:dyDescent="0.3">
      <c r="A49" s="190"/>
      <c r="B49" s="42"/>
      <c r="C49" s="115" t="s">
        <v>146</v>
      </c>
      <c r="D49" s="115" t="s">
        <v>60</v>
      </c>
      <c r="E49" s="205" t="s">
        <v>145</v>
      </c>
      <c r="F49" s="14"/>
      <c r="G49" s="14"/>
      <c r="H49" s="14"/>
      <c r="I49" s="29">
        <f t="shared" si="8"/>
        <v>0</v>
      </c>
      <c r="J49" s="14">
        <f t="shared" si="9"/>
        <v>0</v>
      </c>
      <c r="K49" s="16" t="str">
        <f t="shared" si="18"/>
        <v/>
      </c>
      <c r="L49" s="14"/>
      <c r="M49" s="14"/>
      <c r="N49" s="14"/>
      <c r="O49" s="14"/>
      <c r="P49" s="13">
        <f t="shared" si="3"/>
        <v>0</v>
      </c>
      <c r="Q49" s="19" t="str">
        <f t="shared" si="4"/>
        <v/>
      </c>
      <c r="R49" s="14">
        <f t="shared" si="10"/>
        <v>0</v>
      </c>
      <c r="S49" s="14">
        <f t="shared" si="11"/>
        <v>0</v>
      </c>
      <c r="T49" s="14">
        <f t="shared" si="19"/>
        <v>0</v>
      </c>
      <c r="U49" s="14">
        <f t="shared" si="20"/>
        <v>0</v>
      </c>
      <c r="V49" s="14">
        <f t="shared" si="6"/>
        <v>0</v>
      </c>
      <c r="W49" s="16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29.25" customHeight="1" x14ac:dyDescent="0.3">
      <c r="A50" s="190"/>
      <c r="B50" s="42" t="s">
        <v>42</v>
      </c>
      <c r="C50" s="119" t="s">
        <v>131</v>
      </c>
      <c r="D50" s="119" t="s">
        <v>60</v>
      </c>
      <c r="E50" s="203" t="s">
        <v>132</v>
      </c>
      <c r="F50" s="14">
        <v>4000</v>
      </c>
      <c r="G50" s="14">
        <v>1589.7</v>
      </c>
      <c r="H50" s="14">
        <v>1479.6</v>
      </c>
      <c r="I50" s="16">
        <f t="shared" si="8"/>
        <v>4.6974619863063716E-3</v>
      </c>
      <c r="J50" s="14">
        <f t="shared" si="9"/>
        <v>-110.10000000000014</v>
      </c>
      <c r="K50" s="16">
        <f t="shared" si="18"/>
        <v>0.93074164936780512</v>
      </c>
      <c r="L50" s="14"/>
      <c r="M50" s="14"/>
      <c r="N50" s="14"/>
      <c r="O50" s="14"/>
      <c r="P50" s="13">
        <f t="shared" si="3"/>
        <v>0</v>
      </c>
      <c r="Q50" s="19" t="str">
        <f t="shared" si="4"/>
        <v/>
      </c>
      <c r="R50" s="14">
        <f t="shared" si="10"/>
        <v>4000</v>
      </c>
      <c r="S50" s="14">
        <f t="shared" si="11"/>
        <v>4000</v>
      </c>
      <c r="T50" s="14">
        <f t="shared" si="19"/>
        <v>1589.7</v>
      </c>
      <c r="U50" s="14">
        <f t="shared" si="20"/>
        <v>1479.6</v>
      </c>
      <c r="V50" s="14">
        <f t="shared" si="6"/>
        <v>-110.10000000000014</v>
      </c>
      <c r="W50" s="16">
        <f t="shared" si="7"/>
        <v>0.93074164936780512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30" customHeight="1" x14ac:dyDescent="0.3">
      <c r="A51" s="192">
        <v>3</v>
      </c>
      <c r="B51" s="38" t="s">
        <v>6</v>
      </c>
      <c r="C51" s="38" t="s">
        <v>106</v>
      </c>
      <c r="D51" s="38"/>
      <c r="E51" s="207" t="s">
        <v>91</v>
      </c>
      <c r="F51" s="13">
        <f>SUM(F52:F61,F63:F70)</f>
        <v>53487.500000000007</v>
      </c>
      <c r="G51" s="13">
        <f>SUM(G52:G61,G63:G70)</f>
        <v>27127.800000000003</v>
      </c>
      <c r="H51" s="13">
        <f>SUM(H52:H61,H63:H70)</f>
        <v>20873.7</v>
      </c>
      <c r="I51" s="19">
        <f t="shared" ref="I51:I60" si="41">H51/$H$6</f>
        <v>6.627021645280029E-2</v>
      </c>
      <c r="J51" s="13">
        <f t="shared" si="9"/>
        <v>-6254.1000000000022</v>
      </c>
      <c r="K51" s="19">
        <f t="shared" si="18"/>
        <v>0.76945789927675667</v>
      </c>
      <c r="L51" s="13">
        <f>SUM(L52:L61,L63:L70)</f>
        <v>84.899999999999991</v>
      </c>
      <c r="M51" s="13">
        <f>SUM(M52:M61,M63:M70)</f>
        <v>410.70000000000005</v>
      </c>
      <c r="N51" s="13">
        <f>SUM(N52:N61,N63:N70)</f>
        <v>340.8</v>
      </c>
      <c r="O51" s="13">
        <f>SUM(O52:O61,O63:O70)</f>
        <v>340.8</v>
      </c>
      <c r="P51" s="13">
        <f t="shared" si="3"/>
        <v>0</v>
      </c>
      <c r="Q51" s="19">
        <f t="shared" si="4"/>
        <v>1</v>
      </c>
      <c r="R51" s="13">
        <f>SUM(R52:R61,R63:R70)</f>
        <v>53572.400000000009</v>
      </c>
      <c r="S51" s="13">
        <f>SUM(S52:S61,S63:S70)</f>
        <v>53898.200000000004</v>
      </c>
      <c r="T51" s="13">
        <f>SUM(T52:T61,T63:T70)</f>
        <v>27468.6</v>
      </c>
      <c r="U51" s="13">
        <f t="shared" si="20"/>
        <v>21214.5</v>
      </c>
      <c r="V51" s="13">
        <f t="shared" ref="V51:V60" si="42">U51-T51</f>
        <v>-6254.0999999999985</v>
      </c>
      <c r="W51" s="19">
        <f t="shared" si="7"/>
        <v>0.77231821061138906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0.5" customHeight="1" x14ac:dyDescent="0.3">
      <c r="A52" s="190"/>
      <c r="B52" s="42" t="s">
        <v>112</v>
      </c>
      <c r="C52" s="115" t="s">
        <v>113</v>
      </c>
      <c r="D52" s="119" t="s">
        <v>89</v>
      </c>
      <c r="E52" s="203" t="s">
        <v>118</v>
      </c>
      <c r="F52" s="22">
        <v>150</v>
      </c>
      <c r="G52" s="22">
        <v>100</v>
      </c>
      <c r="H52" s="22">
        <v>40.700000000000003</v>
      </c>
      <c r="I52" s="29">
        <f t="shared" si="41"/>
        <v>1.2921512763089304E-4</v>
      </c>
      <c r="J52" s="14">
        <f t="shared" si="9"/>
        <v>-59.3</v>
      </c>
      <c r="K52" s="16">
        <f t="shared" si="18"/>
        <v>0.40700000000000003</v>
      </c>
      <c r="L52" s="14"/>
      <c r="M52" s="14"/>
      <c r="N52" s="14"/>
      <c r="O52" s="22"/>
      <c r="P52" s="13">
        <f t="shared" si="3"/>
        <v>0</v>
      </c>
      <c r="Q52" s="19" t="str">
        <f t="shared" si="4"/>
        <v/>
      </c>
      <c r="R52" s="14">
        <f t="shared" ref="R52:R60" si="43">SUM(F52,L52)</f>
        <v>150</v>
      </c>
      <c r="S52" s="14">
        <f t="shared" ref="S52:T52" si="44">SUM(F52,M52)</f>
        <v>150</v>
      </c>
      <c r="T52" s="14">
        <f t="shared" si="44"/>
        <v>100</v>
      </c>
      <c r="U52" s="14">
        <f t="shared" si="20"/>
        <v>40.700000000000003</v>
      </c>
      <c r="V52" s="14">
        <f t="shared" si="42"/>
        <v>-59.3</v>
      </c>
      <c r="W52" s="16">
        <f t="shared" si="7"/>
        <v>0.40700000000000003</v>
      </c>
      <c r="X52" s="7"/>
      <c r="Y52" s="7"/>
      <c r="Z52" s="64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2" customHeight="1" x14ac:dyDescent="0.3">
      <c r="A53" s="190"/>
      <c r="B53" s="42" t="s">
        <v>116</v>
      </c>
      <c r="C53" s="115" t="s">
        <v>119</v>
      </c>
      <c r="D53" s="119" t="s">
        <v>90</v>
      </c>
      <c r="E53" s="203" t="s">
        <v>115</v>
      </c>
      <c r="F53" s="22">
        <v>28</v>
      </c>
      <c r="G53" s="22">
        <v>13</v>
      </c>
      <c r="H53" s="22">
        <v>11.3</v>
      </c>
      <c r="I53" s="28">
        <f t="shared" si="41"/>
        <v>3.5875453126021898E-5</v>
      </c>
      <c r="J53" s="14">
        <f t="shared" si="9"/>
        <v>-1.6999999999999993</v>
      </c>
      <c r="K53" s="16">
        <f t="shared" si="18"/>
        <v>0.86923076923076925</v>
      </c>
      <c r="L53" s="14"/>
      <c r="M53" s="14"/>
      <c r="N53" s="14"/>
      <c r="O53" s="22"/>
      <c r="P53" s="13">
        <f t="shared" si="3"/>
        <v>0</v>
      </c>
      <c r="Q53" s="19" t="str">
        <f t="shared" si="4"/>
        <v/>
      </c>
      <c r="R53" s="14">
        <f t="shared" si="43"/>
        <v>28</v>
      </c>
      <c r="S53" s="14">
        <f t="shared" ref="S53:T60" si="45">SUM(F53,M53)</f>
        <v>28</v>
      </c>
      <c r="T53" s="14">
        <f t="shared" si="45"/>
        <v>13</v>
      </c>
      <c r="U53" s="14">
        <f t="shared" si="20"/>
        <v>11.3</v>
      </c>
      <c r="V53" s="14">
        <f t="shared" si="42"/>
        <v>-1.6999999999999993</v>
      </c>
      <c r="W53" s="16">
        <f t="shared" si="7"/>
        <v>0.86923076923076925</v>
      </c>
      <c r="X53" s="7"/>
      <c r="Y53" s="7"/>
      <c r="Z53" s="64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42.75" customHeight="1" x14ac:dyDescent="0.3">
      <c r="A54" s="190"/>
      <c r="B54" s="42" t="s">
        <v>18</v>
      </c>
      <c r="C54" s="115" t="s">
        <v>114</v>
      </c>
      <c r="D54" s="119" t="s">
        <v>90</v>
      </c>
      <c r="E54" s="203" t="s">
        <v>93</v>
      </c>
      <c r="F54" s="22">
        <v>2062.6</v>
      </c>
      <c r="G54" s="22">
        <v>1900.6</v>
      </c>
      <c r="H54" s="22">
        <v>1574.9</v>
      </c>
      <c r="I54" s="16">
        <f t="shared" si="41"/>
        <v>5.0000222237320258E-3</v>
      </c>
      <c r="J54" s="14">
        <f t="shared" si="9"/>
        <v>-325.69999999999982</v>
      </c>
      <c r="K54" s="16">
        <f t="shared" si="18"/>
        <v>0.82863306324318642</v>
      </c>
      <c r="L54" s="14"/>
      <c r="M54" s="14"/>
      <c r="N54" s="14"/>
      <c r="O54" s="22"/>
      <c r="P54" s="13">
        <f t="shared" si="3"/>
        <v>0</v>
      </c>
      <c r="Q54" s="19" t="str">
        <f t="shared" si="4"/>
        <v/>
      </c>
      <c r="R54" s="14">
        <f t="shared" si="43"/>
        <v>2062.6</v>
      </c>
      <c r="S54" s="14">
        <f t="shared" si="45"/>
        <v>2062.6</v>
      </c>
      <c r="T54" s="14">
        <f t="shared" si="45"/>
        <v>1900.6</v>
      </c>
      <c r="U54" s="14">
        <f t="shared" si="20"/>
        <v>1574.9</v>
      </c>
      <c r="V54" s="14">
        <f t="shared" si="42"/>
        <v>-325.69999999999982</v>
      </c>
      <c r="W54" s="16">
        <f t="shared" si="7"/>
        <v>0.82863306324318642</v>
      </c>
      <c r="X54" s="7"/>
      <c r="Y54" s="7"/>
      <c r="Z54" s="64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90"/>
      <c r="B55" s="42" t="s">
        <v>94</v>
      </c>
      <c r="C55" s="119" t="s">
        <v>281</v>
      </c>
      <c r="D55" s="119" t="s">
        <v>90</v>
      </c>
      <c r="E55" s="203" t="s">
        <v>282</v>
      </c>
      <c r="F55" s="22">
        <v>13.8</v>
      </c>
      <c r="G55" s="22">
        <v>6.7</v>
      </c>
      <c r="H55" s="65">
        <v>0.5</v>
      </c>
      <c r="I55" s="31">
        <f t="shared" si="41"/>
        <v>1.5874094303549512E-6</v>
      </c>
      <c r="J55" s="14">
        <f t="shared" si="9"/>
        <v>-6.2</v>
      </c>
      <c r="K55" s="16">
        <f t="shared" si="18"/>
        <v>7.4626865671641784E-2</v>
      </c>
      <c r="L55" s="14"/>
      <c r="M55" s="14"/>
      <c r="N55" s="14"/>
      <c r="O55" s="22"/>
      <c r="P55" s="13">
        <f t="shared" si="3"/>
        <v>0</v>
      </c>
      <c r="Q55" s="19" t="str">
        <f t="shared" si="4"/>
        <v/>
      </c>
      <c r="R55" s="14">
        <f t="shared" si="43"/>
        <v>13.8</v>
      </c>
      <c r="S55" s="14">
        <f t="shared" si="45"/>
        <v>13.8</v>
      </c>
      <c r="T55" s="14">
        <f t="shared" si="45"/>
        <v>6.7</v>
      </c>
      <c r="U55" s="14">
        <f t="shared" si="20"/>
        <v>0.5</v>
      </c>
      <c r="V55" s="14">
        <f t="shared" si="42"/>
        <v>-6.2</v>
      </c>
      <c r="W55" s="16">
        <f t="shared" si="7"/>
        <v>7.4626865671641784E-2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80.25" hidden="1" customHeight="1" x14ac:dyDescent="0.3">
      <c r="A56" s="190"/>
      <c r="B56" s="42" t="s">
        <v>12</v>
      </c>
      <c r="C56" s="119" t="s">
        <v>96</v>
      </c>
      <c r="D56" s="119" t="s">
        <v>97</v>
      </c>
      <c r="E56" s="205" t="s">
        <v>98</v>
      </c>
      <c r="F56" s="22"/>
      <c r="G56" s="22"/>
      <c r="H56" s="22"/>
      <c r="I56" s="16">
        <f t="shared" si="41"/>
        <v>0</v>
      </c>
      <c r="J56" s="14">
        <f t="shared" si="9"/>
        <v>0</v>
      </c>
      <c r="K56" s="16" t="str">
        <f t="shared" si="18"/>
        <v/>
      </c>
      <c r="L56" s="14"/>
      <c r="M56" s="14"/>
      <c r="N56" s="14"/>
      <c r="O56" s="22"/>
      <c r="P56" s="14">
        <f t="shared" si="3"/>
        <v>0</v>
      </c>
      <c r="Q56" s="16" t="str">
        <f t="shared" si="4"/>
        <v/>
      </c>
      <c r="R56" s="14">
        <f t="shared" si="43"/>
        <v>0</v>
      </c>
      <c r="S56" s="14">
        <f t="shared" si="45"/>
        <v>0</v>
      </c>
      <c r="T56" s="14">
        <f t="shared" si="45"/>
        <v>0</v>
      </c>
      <c r="U56" s="14">
        <f t="shared" si="20"/>
        <v>0</v>
      </c>
      <c r="V56" s="14">
        <f t="shared" si="42"/>
        <v>0</v>
      </c>
      <c r="W56" s="16" t="str">
        <f t="shared" si="7"/>
        <v/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9" customHeight="1" x14ac:dyDescent="0.3">
      <c r="A57" s="190"/>
      <c r="B57" s="42" t="s">
        <v>37</v>
      </c>
      <c r="C57" s="115" t="s">
        <v>99</v>
      </c>
      <c r="D57" s="119" t="s">
        <v>95</v>
      </c>
      <c r="E57" s="203" t="s">
        <v>120</v>
      </c>
      <c r="F57" s="22">
        <v>18608</v>
      </c>
      <c r="G57" s="22">
        <v>7411.8</v>
      </c>
      <c r="H57" s="22">
        <v>6347.9</v>
      </c>
      <c r="I57" s="16">
        <f t="shared" si="41"/>
        <v>2.0153432645900388E-2</v>
      </c>
      <c r="J57" s="14">
        <f t="shared" si="9"/>
        <v>-1063.9000000000005</v>
      </c>
      <c r="K57" s="16">
        <f t="shared" si="18"/>
        <v>0.85645862003831719</v>
      </c>
      <c r="L57" s="14">
        <v>15.3</v>
      </c>
      <c r="M57" s="14">
        <v>41.1</v>
      </c>
      <c r="N57" s="14">
        <v>29.2</v>
      </c>
      <c r="O57" s="22">
        <v>29.2</v>
      </c>
      <c r="P57" s="14">
        <f t="shared" si="3"/>
        <v>0</v>
      </c>
      <c r="Q57" s="16">
        <f t="shared" si="4"/>
        <v>1</v>
      </c>
      <c r="R57" s="14">
        <f t="shared" si="43"/>
        <v>18623.3</v>
      </c>
      <c r="S57" s="14">
        <f t="shared" si="45"/>
        <v>18649.099999999999</v>
      </c>
      <c r="T57" s="14">
        <f t="shared" si="45"/>
        <v>7441</v>
      </c>
      <c r="U57" s="14">
        <f t="shared" si="20"/>
        <v>6377.0999999999995</v>
      </c>
      <c r="V57" s="14">
        <f t="shared" si="42"/>
        <v>-1063.9000000000005</v>
      </c>
      <c r="W57" s="16">
        <f t="shared" si="7"/>
        <v>0.85702190565784164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66" customFormat="1" ht="34.15" hidden="1" customHeight="1" x14ac:dyDescent="0.3">
      <c r="A58" s="200"/>
      <c r="B58" s="44"/>
      <c r="C58" s="116"/>
      <c r="D58" s="120"/>
      <c r="E58" s="208" t="s">
        <v>194</v>
      </c>
      <c r="F58" s="23"/>
      <c r="G58" s="23"/>
      <c r="H58" s="23"/>
      <c r="I58" s="30">
        <f t="shared" si="41"/>
        <v>0</v>
      </c>
      <c r="J58" s="14">
        <f t="shared" si="9"/>
        <v>0</v>
      </c>
      <c r="K58" s="16" t="str">
        <f t="shared" si="18"/>
        <v/>
      </c>
      <c r="L58" s="21"/>
      <c r="M58" s="21"/>
      <c r="N58" s="21"/>
      <c r="O58" s="23"/>
      <c r="P58" s="13">
        <f t="shared" si="3"/>
        <v>0</v>
      </c>
      <c r="Q58" s="19" t="str">
        <f t="shared" si="4"/>
        <v/>
      </c>
      <c r="R58" s="21">
        <f t="shared" si="43"/>
        <v>0</v>
      </c>
      <c r="S58" s="21">
        <f t="shared" si="45"/>
        <v>0</v>
      </c>
      <c r="T58" s="21">
        <f t="shared" si="45"/>
        <v>0</v>
      </c>
      <c r="U58" s="14">
        <f t="shared" si="20"/>
        <v>0</v>
      </c>
      <c r="V58" s="21">
        <f t="shared" si="42"/>
        <v>0</v>
      </c>
      <c r="W58" s="16" t="str">
        <f t="shared" si="7"/>
        <v/>
      </c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  <c r="BQ58" s="46"/>
      <c r="BR58" s="46"/>
      <c r="BS58" s="46"/>
      <c r="BT58" s="46"/>
      <c r="BU58" s="46"/>
      <c r="BV58" s="46"/>
      <c r="BW58" s="46"/>
      <c r="BX58" s="46"/>
      <c r="BY58" s="46"/>
      <c r="BZ58" s="46"/>
      <c r="CA58" s="46"/>
      <c r="CB58" s="46"/>
      <c r="CC58" s="46"/>
      <c r="CD58" s="46"/>
      <c r="CE58" s="46"/>
      <c r="CF58" s="46"/>
      <c r="CG58" s="46"/>
      <c r="CH58" s="46"/>
      <c r="CI58" s="46"/>
      <c r="CJ58" s="46"/>
      <c r="CK58" s="46"/>
      <c r="CL58" s="46"/>
      <c r="CM58" s="46"/>
      <c r="CN58" s="46"/>
      <c r="CO58" s="46"/>
      <c r="CP58" s="46"/>
      <c r="CQ58" s="46"/>
      <c r="CR58" s="46"/>
      <c r="CS58" s="46"/>
      <c r="CT58" s="46"/>
      <c r="CU58" s="46"/>
      <c r="CV58" s="46"/>
      <c r="CW58" s="46"/>
      <c r="CX58" s="46"/>
      <c r="CY58" s="46"/>
      <c r="CZ58" s="46"/>
      <c r="DA58" s="46"/>
      <c r="DB58" s="46"/>
      <c r="DC58" s="46"/>
      <c r="DD58" s="46"/>
      <c r="DE58" s="46"/>
      <c r="DF58" s="46"/>
      <c r="DG58" s="46"/>
      <c r="DH58" s="46"/>
      <c r="DI58" s="46"/>
      <c r="DJ58" s="46"/>
      <c r="DK58" s="46"/>
      <c r="DL58" s="46"/>
      <c r="DM58" s="46"/>
      <c r="DN58" s="46"/>
      <c r="DO58" s="46"/>
      <c r="DP58" s="46"/>
      <c r="DQ58" s="46"/>
      <c r="DR58" s="46"/>
      <c r="DS58" s="46"/>
      <c r="DT58" s="46"/>
      <c r="DU58" s="46"/>
      <c r="DV58" s="46"/>
      <c r="DW58" s="46"/>
      <c r="DX58" s="46"/>
      <c r="DY58" s="46"/>
      <c r="DZ58" s="46"/>
      <c r="EA58" s="46"/>
      <c r="EB58" s="46"/>
      <c r="EC58" s="46"/>
      <c r="ED58" s="46"/>
      <c r="EE58" s="46"/>
      <c r="EF58" s="46"/>
      <c r="EG58" s="46"/>
      <c r="EH58" s="46"/>
      <c r="EI58" s="46"/>
      <c r="EJ58" s="46"/>
      <c r="EK58" s="46"/>
      <c r="EL58" s="46"/>
      <c r="EM58" s="46"/>
      <c r="EN58" s="46"/>
      <c r="EO58" s="46"/>
      <c r="EP58" s="46"/>
      <c r="EQ58" s="46"/>
      <c r="ER58" s="46"/>
      <c r="ES58" s="46"/>
      <c r="ET58" s="46"/>
      <c r="EU58" s="46"/>
      <c r="EV58" s="46"/>
      <c r="EW58" s="46"/>
      <c r="EX58" s="46"/>
      <c r="EY58" s="46"/>
      <c r="EZ58" s="46"/>
      <c r="FA58" s="46"/>
      <c r="FB58" s="46"/>
      <c r="FC58" s="46"/>
      <c r="FD58" s="46"/>
      <c r="FE58" s="46"/>
      <c r="FF58" s="46"/>
      <c r="FG58" s="46"/>
      <c r="FH58" s="46"/>
      <c r="FI58" s="46"/>
      <c r="FJ58" s="46"/>
      <c r="FK58" s="46"/>
      <c r="FL58" s="46"/>
      <c r="FM58" s="46"/>
      <c r="FN58" s="46"/>
      <c r="FO58" s="46"/>
      <c r="FP58" s="46"/>
      <c r="FQ58" s="46"/>
      <c r="FR58" s="46"/>
      <c r="FS58" s="46"/>
      <c r="FT58" s="46"/>
      <c r="FU58" s="46"/>
      <c r="FV58" s="46"/>
      <c r="FW58" s="46"/>
      <c r="FX58" s="46"/>
      <c r="FY58" s="46"/>
      <c r="FZ58" s="46"/>
      <c r="GA58" s="46"/>
      <c r="GB58" s="46"/>
      <c r="GC58" s="46"/>
      <c r="GD58" s="46"/>
      <c r="GE58" s="46"/>
      <c r="GF58" s="46"/>
      <c r="GG58" s="46"/>
      <c r="GH58" s="46"/>
      <c r="GI58" s="46"/>
      <c r="GJ58" s="46"/>
      <c r="GK58" s="46"/>
      <c r="GL58" s="46"/>
      <c r="GM58" s="46"/>
      <c r="GN58" s="46"/>
    </row>
    <row r="59" spans="1:196" s="1" customFormat="1" ht="40.5" customHeight="1" x14ac:dyDescent="0.3">
      <c r="A59" s="190"/>
      <c r="B59" s="60" t="s">
        <v>8</v>
      </c>
      <c r="C59" s="119" t="s">
        <v>100</v>
      </c>
      <c r="D59" s="119" t="s">
        <v>92</v>
      </c>
      <c r="E59" s="195" t="s">
        <v>101</v>
      </c>
      <c r="F59" s="22">
        <v>98.4</v>
      </c>
      <c r="G59" s="22">
        <v>43.2</v>
      </c>
      <c r="H59" s="65"/>
      <c r="I59" s="29">
        <f t="shared" si="41"/>
        <v>0</v>
      </c>
      <c r="J59" s="14">
        <f t="shared" si="9"/>
        <v>-43.2</v>
      </c>
      <c r="K59" s="16">
        <f t="shared" si="18"/>
        <v>0</v>
      </c>
      <c r="L59" s="14"/>
      <c r="M59" s="14"/>
      <c r="N59" s="14"/>
      <c r="O59" s="22"/>
      <c r="P59" s="13">
        <f t="shared" si="3"/>
        <v>0</v>
      </c>
      <c r="Q59" s="19" t="str">
        <f t="shared" si="4"/>
        <v/>
      </c>
      <c r="R59" s="14">
        <f t="shared" si="43"/>
        <v>98.4</v>
      </c>
      <c r="S59" s="14">
        <f t="shared" si="45"/>
        <v>98.4</v>
      </c>
      <c r="T59" s="14">
        <f t="shared" si="45"/>
        <v>43.2</v>
      </c>
      <c r="U59" s="14">
        <f t="shared" si="20"/>
        <v>0</v>
      </c>
      <c r="V59" s="14">
        <f t="shared" si="42"/>
        <v>-43.2</v>
      </c>
      <c r="W59" s="16">
        <f t="shared" si="7"/>
        <v>0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.75" customHeight="1" x14ac:dyDescent="0.3">
      <c r="A60" s="190"/>
      <c r="B60" s="60" t="s">
        <v>9</v>
      </c>
      <c r="C60" s="119" t="s">
        <v>121</v>
      </c>
      <c r="D60" s="119" t="s">
        <v>92</v>
      </c>
      <c r="E60" s="205" t="s">
        <v>297</v>
      </c>
      <c r="F60" s="22">
        <v>18293.099999999999</v>
      </c>
      <c r="G60" s="22">
        <v>7502</v>
      </c>
      <c r="H60" s="22">
        <v>5641.7</v>
      </c>
      <c r="I60" s="16">
        <f t="shared" si="41"/>
        <v>1.7911375566467058E-2</v>
      </c>
      <c r="J60" s="14">
        <f t="shared" si="9"/>
        <v>-1860.3000000000002</v>
      </c>
      <c r="K60" s="16">
        <f t="shared" si="18"/>
        <v>0.75202612636630228</v>
      </c>
      <c r="L60" s="14">
        <v>69.599999999999994</v>
      </c>
      <c r="M60" s="14">
        <v>369.6</v>
      </c>
      <c r="N60" s="14">
        <v>311.60000000000002</v>
      </c>
      <c r="O60" s="22">
        <v>311.60000000000002</v>
      </c>
      <c r="P60" s="14">
        <f t="shared" si="3"/>
        <v>0</v>
      </c>
      <c r="Q60" s="16">
        <f t="shared" si="4"/>
        <v>1</v>
      </c>
      <c r="R60" s="14">
        <f t="shared" si="43"/>
        <v>18362.699999999997</v>
      </c>
      <c r="S60" s="14">
        <f t="shared" si="45"/>
        <v>18662.699999999997</v>
      </c>
      <c r="T60" s="14">
        <f t="shared" si="45"/>
        <v>7813.6</v>
      </c>
      <c r="U60" s="14">
        <f t="shared" si="20"/>
        <v>5953.3</v>
      </c>
      <c r="V60" s="14">
        <f t="shared" si="42"/>
        <v>-1860.3000000000002</v>
      </c>
      <c r="W60" s="16">
        <f t="shared" si="7"/>
        <v>0.76191512235077297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57.75" hidden="1" customHeight="1" x14ac:dyDescent="0.3">
      <c r="A61" s="190"/>
      <c r="B61" s="60" t="s">
        <v>9</v>
      </c>
      <c r="C61" s="119" t="s">
        <v>263</v>
      </c>
      <c r="D61" s="119" t="s">
        <v>92</v>
      </c>
      <c r="E61" s="205" t="s">
        <v>267</v>
      </c>
      <c r="F61" s="22"/>
      <c r="G61" s="22"/>
      <c r="H61" s="22"/>
      <c r="I61" s="28">
        <f t="shared" ref="I61:I62" si="46">H61/$H$6</f>
        <v>0</v>
      </c>
      <c r="J61" s="14">
        <f t="shared" si="9"/>
        <v>0</v>
      </c>
      <c r="K61" s="16" t="str">
        <f t="shared" si="18"/>
        <v/>
      </c>
      <c r="L61" s="14"/>
      <c r="M61" s="14"/>
      <c r="N61" s="14"/>
      <c r="O61" s="22"/>
      <c r="P61" s="14">
        <f t="shared" si="3"/>
        <v>0</v>
      </c>
      <c r="Q61" s="16" t="str">
        <f t="shared" si="4"/>
        <v/>
      </c>
      <c r="R61" s="14">
        <f t="shared" ref="R61:R62" si="47">SUM(F61,L61)</f>
        <v>0</v>
      </c>
      <c r="S61" s="14">
        <f t="shared" ref="S61:S62" si="48">SUM(F61,M61)</f>
        <v>0</v>
      </c>
      <c r="T61" s="14">
        <f t="shared" ref="T61:T62" si="49">SUM(G61,N61)</f>
        <v>0</v>
      </c>
      <c r="U61" s="14">
        <f t="shared" si="20"/>
        <v>0</v>
      </c>
      <c r="V61" s="14">
        <f t="shared" ref="V61:V62" si="50">U61-T61</f>
        <v>0</v>
      </c>
      <c r="W61" s="16" t="str">
        <f t="shared" si="7"/>
        <v/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59" customFormat="1" ht="97.5" hidden="1" customHeight="1" x14ac:dyDescent="0.3">
      <c r="A62" s="74"/>
      <c r="B62" s="51"/>
      <c r="C62" s="52"/>
      <c r="D62" s="51"/>
      <c r="E62" s="202" t="s">
        <v>341</v>
      </c>
      <c r="F62" s="21"/>
      <c r="G62" s="21"/>
      <c r="H62" s="21"/>
      <c r="I62" s="32">
        <f t="shared" si="46"/>
        <v>0</v>
      </c>
      <c r="J62" s="21">
        <f t="shared" si="9"/>
        <v>0</v>
      </c>
      <c r="K62" s="30" t="str">
        <f t="shared" si="18"/>
        <v/>
      </c>
      <c r="L62" s="21"/>
      <c r="M62" s="21"/>
      <c r="N62" s="21"/>
      <c r="O62" s="21"/>
      <c r="P62" s="21">
        <f t="shared" si="3"/>
        <v>0</v>
      </c>
      <c r="Q62" s="16" t="str">
        <f t="shared" si="4"/>
        <v/>
      </c>
      <c r="R62" s="21">
        <f t="shared" si="47"/>
        <v>0</v>
      </c>
      <c r="S62" s="21">
        <f t="shared" si="48"/>
        <v>0</v>
      </c>
      <c r="T62" s="21">
        <f t="shared" si="49"/>
        <v>0</v>
      </c>
      <c r="U62" s="21">
        <f t="shared" si="20"/>
        <v>0</v>
      </c>
      <c r="V62" s="21">
        <f t="shared" si="50"/>
        <v>0</v>
      </c>
      <c r="W62" s="16" t="str">
        <f t="shared" si="7"/>
        <v/>
      </c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8"/>
      <c r="GF62" s="58"/>
      <c r="GG62" s="58"/>
      <c r="GH62" s="58"/>
      <c r="GI62" s="58"/>
      <c r="GJ62" s="58"/>
      <c r="GK62" s="58"/>
      <c r="GL62" s="58"/>
      <c r="GM62" s="58"/>
      <c r="GN62" s="58"/>
    </row>
    <row r="63" spans="1:196" ht="29.25" hidden="1" customHeight="1" x14ac:dyDescent="0.3">
      <c r="A63" s="190"/>
      <c r="B63" s="60" t="s">
        <v>11</v>
      </c>
      <c r="C63" s="119" t="s">
        <v>102</v>
      </c>
      <c r="D63" s="119" t="s">
        <v>92</v>
      </c>
      <c r="E63" s="205" t="s">
        <v>111</v>
      </c>
      <c r="F63" s="14"/>
      <c r="G63" s="14"/>
      <c r="H63" s="14"/>
      <c r="I63" s="16">
        <f>H63/$H$6</f>
        <v>0</v>
      </c>
      <c r="J63" s="14">
        <f t="shared" si="9"/>
        <v>0</v>
      </c>
      <c r="K63" s="16" t="str">
        <f t="shared" si="18"/>
        <v/>
      </c>
      <c r="L63" s="14"/>
      <c r="M63" s="14"/>
      <c r="N63" s="14"/>
      <c r="O63" s="14"/>
      <c r="P63" s="13">
        <f t="shared" si="3"/>
        <v>0</v>
      </c>
      <c r="Q63" s="19" t="str">
        <f t="shared" si="4"/>
        <v/>
      </c>
      <c r="R63" s="14">
        <f>SUM(F63,L63)</f>
        <v>0</v>
      </c>
      <c r="S63" s="14">
        <f t="shared" ref="S63:T67" si="51">SUM(F63,M63)</f>
        <v>0</v>
      </c>
      <c r="T63" s="14">
        <f t="shared" si="51"/>
        <v>0</v>
      </c>
      <c r="U63" s="14">
        <f t="shared" si="20"/>
        <v>0</v>
      </c>
      <c r="V63" s="14">
        <f>U63-T63</f>
        <v>0</v>
      </c>
      <c r="W63" s="16" t="str">
        <f t="shared" si="7"/>
        <v/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7.75" customHeight="1" x14ac:dyDescent="0.3">
      <c r="A64" s="190"/>
      <c r="B64" s="60" t="s">
        <v>10</v>
      </c>
      <c r="C64" s="119" t="s">
        <v>122</v>
      </c>
      <c r="D64" s="119" t="s">
        <v>92</v>
      </c>
      <c r="E64" s="205" t="s">
        <v>105</v>
      </c>
      <c r="F64" s="14">
        <v>1510.8</v>
      </c>
      <c r="G64" s="14">
        <v>709.5</v>
      </c>
      <c r="H64" s="14">
        <v>461.7</v>
      </c>
      <c r="I64" s="16">
        <f>H64/$H$6</f>
        <v>1.4658138679897619E-3</v>
      </c>
      <c r="J64" s="14">
        <f t="shared" si="9"/>
        <v>-247.8</v>
      </c>
      <c r="K64" s="16">
        <f t="shared" si="18"/>
        <v>0.6507399577167019</v>
      </c>
      <c r="L64" s="14"/>
      <c r="M64" s="14"/>
      <c r="N64" s="14"/>
      <c r="O64" s="14"/>
      <c r="P64" s="14">
        <f t="shared" si="3"/>
        <v>0</v>
      </c>
      <c r="Q64" s="16" t="str">
        <f t="shared" si="4"/>
        <v/>
      </c>
      <c r="R64" s="14">
        <f>SUM(F64,L64)</f>
        <v>1510.8</v>
      </c>
      <c r="S64" s="14">
        <f t="shared" si="51"/>
        <v>1510.8</v>
      </c>
      <c r="T64" s="14">
        <f t="shared" si="51"/>
        <v>709.5</v>
      </c>
      <c r="U64" s="14">
        <f t="shared" si="20"/>
        <v>461.7</v>
      </c>
      <c r="V64" s="14">
        <f>U64-T64</f>
        <v>-247.8</v>
      </c>
      <c r="W64" s="16">
        <f t="shared" si="7"/>
        <v>0.6507399577167019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78.75" customHeight="1" x14ac:dyDescent="0.3">
      <c r="A65" s="190"/>
      <c r="B65" s="60"/>
      <c r="C65" s="119" t="s">
        <v>147</v>
      </c>
      <c r="D65" s="119" t="s">
        <v>92</v>
      </c>
      <c r="E65" s="205" t="s">
        <v>148</v>
      </c>
      <c r="F65" s="14">
        <v>541.4</v>
      </c>
      <c r="G65" s="14">
        <v>80</v>
      </c>
      <c r="H65" s="36">
        <v>69.599999999999994</v>
      </c>
      <c r="I65" s="29">
        <f>H65/$H$6</f>
        <v>2.2096739270540918E-4</v>
      </c>
      <c r="J65" s="14">
        <f t="shared" si="9"/>
        <v>-10.400000000000006</v>
      </c>
      <c r="K65" s="16">
        <f t="shared" si="18"/>
        <v>0.86999999999999988</v>
      </c>
      <c r="L65" s="14"/>
      <c r="M65" s="14"/>
      <c r="N65" s="14"/>
      <c r="O65" s="14"/>
      <c r="P65" s="13">
        <f t="shared" si="3"/>
        <v>0</v>
      </c>
      <c r="Q65" s="19" t="str">
        <f t="shared" si="4"/>
        <v/>
      </c>
      <c r="R65" s="14">
        <f>SUM(F65,L65)</f>
        <v>541.4</v>
      </c>
      <c r="S65" s="14">
        <f t="shared" si="51"/>
        <v>541.4</v>
      </c>
      <c r="T65" s="14">
        <f t="shared" si="51"/>
        <v>80</v>
      </c>
      <c r="U65" s="14">
        <f t="shared" si="20"/>
        <v>69.599999999999994</v>
      </c>
      <c r="V65" s="14">
        <f>U65-T65</f>
        <v>-10.400000000000006</v>
      </c>
      <c r="W65" s="16">
        <f t="shared" si="7"/>
        <v>0.86999999999999988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96.75" customHeight="1" x14ac:dyDescent="0.3">
      <c r="A66" s="190"/>
      <c r="B66" s="60" t="s">
        <v>35</v>
      </c>
      <c r="C66" s="119" t="s">
        <v>103</v>
      </c>
      <c r="D66" s="119" t="s">
        <v>95</v>
      </c>
      <c r="E66" s="203" t="s">
        <v>123</v>
      </c>
      <c r="F66" s="14">
        <v>400</v>
      </c>
      <c r="G66" s="14">
        <v>200</v>
      </c>
      <c r="H66" s="14">
        <v>69.8</v>
      </c>
      <c r="I66" s="29">
        <f>H66/$H$6</f>
        <v>2.2160235647755117E-4</v>
      </c>
      <c r="J66" s="14">
        <f t="shared" si="9"/>
        <v>-130.19999999999999</v>
      </c>
      <c r="K66" s="16">
        <f t="shared" si="18"/>
        <v>0.34899999999999998</v>
      </c>
      <c r="L66" s="14"/>
      <c r="M66" s="14"/>
      <c r="N66" s="14"/>
      <c r="O66" s="14"/>
      <c r="P66" s="13">
        <f t="shared" si="3"/>
        <v>0</v>
      </c>
      <c r="Q66" s="19" t="str">
        <f t="shared" si="4"/>
        <v/>
      </c>
      <c r="R66" s="14">
        <f>SUM(F66,L66)</f>
        <v>400</v>
      </c>
      <c r="S66" s="14">
        <f t="shared" si="51"/>
        <v>400</v>
      </c>
      <c r="T66" s="14">
        <f t="shared" si="51"/>
        <v>200</v>
      </c>
      <c r="U66" s="14">
        <f t="shared" si="20"/>
        <v>69.8</v>
      </c>
      <c r="V66" s="14">
        <f>U66-T66</f>
        <v>-130.19999999999999</v>
      </c>
      <c r="W66" s="16">
        <f t="shared" si="7"/>
        <v>0.34899999999999998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60" hidden="1" customHeight="1" x14ac:dyDescent="0.3">
      <c r="A67" s="190"/>
      <c r="B67" s="60"/>
      <c r="C67" s="119" t="s">
        <v>150</v>
      </c>
      <c r="D67" s="119" t="s">
        <v>89</v>
      </c>
      <c r="E67" s="203" t="s">
        <v>149</v>
      </c>
      <c r="F67" s="14"/>
      <c r="G67" s="14"/>
      <c r="H67" s="14"/>
      <c r="I67" s="31">
        <f>H67/$H$6</f>
        <v>0</v>
      </c>
      <c r="J67" s="14">
        <f t="shared" si="9"/>
        <v>0</v>
      </c>
      <c r="K67" s="16" t="str">
        <f t="shared" si="18"/>
        <v/>
      </c>
      <c r="L67" s="14"/>
      <c r="M67" s="14"/>
      <c r="N67" s="14"/>
      <c r="O67" s="14"/>
      <c r="P67" s="13">
        <f t="shared" si="3"/>
        <v>0</v>
      </c>
      <c r="Q67" s="19" t="str">
        <f t="shared" si="4"/>
        <v/>
      </c>
      <c r="R67" s="14">
        <f>SUM(F67,L67)</f>
        <v>0</v>
      </c>
      <c r="S67" s="14">
        <f t="shared" si="51"/>
        <v>0</v>
      </c>
      <c r="T67" s="14">
        <f t="shared" si="51"/>
        <v>0</v>
      </c>
      <c r="U67" s="14">
        <f t="shared" si="20"/>
        <v>0</v>
      </c>
      <c r="V67" s="14">
        <f>U67-T67</f>
        <v>0</v>
      </c>
      <c r="W67" s="16" t="str">
        <f t="shared" si="7"/>
        <v/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48" customFormat="1" ht="204.6" hidden="1" customHeight="1" x14ac:dyDescent="0.3">
      <c r="A68" s="200"/>
      <c r="B68" s="61"/>
      <c r="C68" s="120" t="s">
        <v>270</v>
      </c>
      <c r="D68" s="120" t="s">
        <v>272</v>
      </c>
      <c r="E68" s="208" t="s">
        <v>321</v>
      </c>
      <c r="F68" s="21"/>
      <c r="G68" s="21"/>
      <c r="H68" s="21"/>
      <c r="I68" s="34">
        <f t="shared" ref="I68:I69" si="52">H68/$H$6</f>
        <v>0</v>
      </c>
      <c r="J68" s="14">
        <f t="shared" si="9"/>
        <v>0</v>
      </c>
      <c r="K68" s="16" t="str">
        <f t="shared" si="18"/>
        <v/>
      </c>
      <c r="L68" s="21"/>
      <c r="M68" s="21"/>
      <c r="N68" s="21"/>
      <c r="O68" s="21"/>
      <c r="P68" s="13">
        <f t="shared" si="3"/>
        <v>0</v>
      </c>
      <c r="Q68" s="19" t="str">
        <f t="shared" si="4"/>
        <v/>
      </c>
      <c r="R68" s="21">
        <f t="shared" ref="R68:R69" si="53">SUM(F68,L68)</f>
        <v>0</v>
      </c>
      <c r="S68" s="21">
        <f t="shared" ref="S68:S69" si="54">SUM(F68,M68)</f>
        <v>0</v>
      </c>
      <c r="T68" s="21">
        <f t="shared" ref="T68:T69" si="55">SUM(G68,N68)</f>
        <v>0</v>
      </c>
      <c r="U68" s="14">
        <f t="shared" si="20"/>
        <v>0</v>
      </c>
      <c r="V68" s="21">
        <f t="shared" ref="V68:V69" si="56">U68-T68</f>
        <v>0</v>
      </c>
      <c r="W68" s="16" t="str">
        <f t="shared" si="7"/>
        <v/>
      </c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  <c r="BQ68" s="46"/>
      <c r="BR68" s="46"/>
      <c r="BS68" s="46"/>
      <c r="BT68" s="46"/>
      <c r="BU68" s="46"/>
      <c r="BV68" s="46"/>
      <c r="BW68" s="46"/>
      <c r="BX68" s="46"/>
      <c r="BY68" s="46"/>
      <c r="BZ68" s="46"/>
      <c r="CA68" s="46"/>
      <c r="CB68" s="46"/>
      <c r="CC68" s="46"/>
      <c r="CD68" s="46"/>
      <c r="CE68" s="46"/>
      <c r="CF68" s="46"/>
      <c r="CG68" s="46"/>
      <c r="CH68" s="46"/>
      <c r="CI68" s="46"/>
      <c r="CJ68" s="46"/>
      <c r="CK68" s="46"/>
      <c r="CL68" s="46"/>
      <c r="CM68" s="46"/>
      <c r="CN68" s="46"/>
      <c r="CO68" s="46"/>
      <c r="CP68" s="46"/>
      <c r="CQ68" s="46"/>
      <c r="CR68" s="46"/>
      <c r="CS68" s="46"/>
      <c r="CT68" s="46"/>
      <c r="CU68" s="46"/>
      <c r="CV68" s="46"/>
      <c r="CW68" s="46"/>
      <c r="CX68" s="46"/>
      <c r="CY68" s="46"/>
      <c r="CZ68" s="46"/>
      <c r="DA68" s="46"/>
      <c r="DB68" s="46"/>
      <c r="DC68" s="46"/>
      <c r="DD68" s="46"/>
      <c r="DE68" s="46"/>
      <c r="DF68" s="46"/>
      <c r="DG68" s="46"/>
      <c r="DH68" s="46"/>
      <c r="DI68" s="46"/>
      <c r="DJ68" s="46"/>
      <c r="DK68" s="46"/>
      <c r="DL68" s="46"/>
      <c r="DM68" s="46"/>
      <c r="DN68" s="46"/>
      <c r="DO68" s="46"/>
      <c r="DP68" s="46"/>
      <c r="DQ68" s="46"/>
      <c r="DR68" s="46"/>
      <c r="DS68" s="46"/>
      <c r="DT68" s="46"/>
      <c r="DU68" s="46"/>
      <c r="DV68" s="46"/>
      <c r="DW68" s="46"/>
      <c r="DX68" s="46"/>
      <c r="DY68" s="46"/>
      <c r="DZ68" s="46"/>
      <c r="EA68" s="46"/>
      <c r="EB68" s="46"/>
      <c r="EC68" s="46"/>
      <c r="ED68" s="46"/>
      <c r="EE68" s="46"/>
      <c r="EF68" s="46"/>
      <c r="EG68" s="46"/>
      <c r="EH68" s="46"/>
      <c r="EI68" s="46"/>
      <c r="EJ68" s="46"/>
      <c r="EK68" s="46"/>
      <c r="EL68" s="46"/>
      <c r="EM68" s="46"/>
      <c r="EN68" s="46"/>
      <c r="EO68" s="46"/>
      <c r="EP68" s="46"/>
      <c r="EQ68" s="46"/>
      <c r="ER68" s="46"/>
      <c r="ES68" s="46"/>
      <c r="ET68" s="46"/>
      <c r="EU68" s="46"/>
      <c r="EV68" s="46"/>
      <c r="EW68" s="46"/>
      <c r="EX68" s="46"/>
      <c r="EY68" s="46"/>
      <c r="EZ68" s="46"/>
      <c r="FA68" s="46"/>
      <c r="FB68" s="46"/>
      <c r="FC68" s="46"/>
      <c r="FD68" s="46"/>
      <c r="FE68" s="46"/>
      <c r="FF68" s="46"/>
      <c r="FG68" s="46"/>
      <c r="FH68" s="46"/>
      <c r="FI68" s="46"/>
      <c r="FJ68" s="46"/>
      <c r="FK68" s="46"/>
      <c r="FL68" s="46"/>
      <c r="FM68" s="46"/>
      <c r="FN68" s="46"/>
      <c r="FO68" s="46"/>
      <c r="FP68" s="46"/>
      <c r="FQ68" s="46"/>
      <c r="FR68" s="46"/>
      <c r="FS68" s="46"/>
      <c r="FT68" s="46"/>
      <c r="FU68" s="46"/>
      <c r="FV68" s="46"/>
      <c r="FW68" s="46"/>
      <c r="FX68" s="46"/>
      <c r="FY68" s="46"/>
      <c r="FZ68" s="46"/>
      <c r="GA68" s="46"/>
      <c r="GB68" s="46"/>
      <c r="GC68" s="46"/>
      <c r="GD68" s="46"/>
      <c r="GE68" s="47"/>
      <c r="GF68" s="47"/>
      <c r="GG68" s="47"/>
      <c r="GH68" s="47"/>
      <c r="GI68" s="47"/>
      <c r="GJ68" s="47"/>
      <c r="GK68" s="47"/>
      <c r="GL68" s="47"/>
      <c r="GM68" s="47"/>
      <c r="GN68" s="47"/>
    </row>
    <row r="69" spans="1:196" s="48" customFormat="1" ht="283.14999999999998" hidden="1" customHeight="1" x14ac:dyDescent="0.3">
      <c r="A69" s="200"/>
      <c r="B69" s="61"/>
      <c r="C69" s="120" t="s">
        <v>271</v>
      </c>
      <c r="D69" s="120" t="s">
        <v>89</v>
      </c>
      <c r="E69" s="208" t="s">
        <v>322</v>
      </c>
      <c r="F69" s="21"/>
      <c r="G69" s="21"/>
      <c r="H69" s="21"/>
      <c r="I69" s="34">
        <f t="shared" si="52"/>
        <v>0</v>
      </c>
      <c r="J69" s="14">
        <f t="shared" si="9"/>
        <v>0</v>
      </c>
      <c r="K69" s="16" t="str">
        <f t="shared" si="18"/>
        <v/>
      </c>
      <c r="L69" s="21"/>
      <c r="M69" s="21"/>
      <c r="N69" s="21"/>
      <c r="O69" s="21"/>
      <c r="P69" s="13">
        <f t="shared" si="3"/>
        <v>0</v>
      </c>
      <c r="Q69" s="19" t="str">
        <f t="shared" si="4"/>
        <v/>
      </c>
      <c r="R69" s="21">
        <f t="shared" si="53"/>
        <v>0</v>
      </c>
      <c r="S69" s="21">
        <f t="shared" si="54"/>
        <v>0</v>
      </c>
      <c r="T69" s="21">
        <f t="shared" si="55"/>
        <v>0</v>
      </c>
      <c r="U69" s="14">
        <f t="shared" si="20"/>
        <v>0</v>
      </c>
      <c r="V69" s="21">
        <f t="shared" si="56"/>
        <v>0</v>
      </c>
      <c r="W69" s="16" t="str">
        <f t="shared" si="7"/>
        <v/>
      </c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  <c r="BQ69" s="46"/>
      <c r="BR69" s="46"/>
      <c r="BS69" s="46"/>
      <c r="BT69" s="46"/>
      <c r="BU69" s="46"/>
      <c r="BV69" s="46"/>
      <c r="BW69" s="46"/>
      <c r="BX69" s="46"/>
      <c r="BY69" s="46"/>
      <c r="BZ69" s="46"/>
      <c r="CA69" s="46"/>
      <c r="CB69" s="46"/>
      <c r="CC69" s="46"/>
      <c r="CD69" s="46"/>
      <c r="CE69" s="46"/>
      <c r="CF69" s="46"/>
      <c r="CG69" s="46"/>
      <c r="CH69" s="46"/>
      <c r="CI69" s="46"/>
      <c r="CJ69" s="46"/>
      <c r="CK69" s="46"/>
      <c r="CL69" s="46"/>
      <c r="CM69" s="46"/>
      <c r="CN69" s="46"/>
      <c r="CO69" s="46"/>
      <c r="CP69" s="46"/>
      <c r="CQ69" s="46"/>
      <c r="CR69" s="46"/>
      <c r="CS69" s="46"/>
      <c r="CT69" s="46"/>
      <c r="CU69" s="46"/>
      <c r="CV69" s="46"/>
      <c r="CW69" s="46"/>
      <c r="CX69" s="46"/>
      <c r="CY69" s="46"/>
      <c r="CZ69" s="46"/>
      <c r="DA69" s="46"/>
      <c r="DB69" s="46"/>
      <c r="DC69" s="46"/>
      <c r="DD69" s="46"/>
      <c r="DE69" s="46"/>
      <c r="DF69" s="46"/>
      <c r="DG69" s="46"/>
      <c r="DH69" s="46"/>
      <c r="DI69" s="46"/>
      <c r="DJ69" s="46"/>
      <c r="DK69" s="46"/>
      <c r="DL69" s="46"/>
      <c r="DM69" s="46"/>
      <c r="DN69" s="46"/>
      <c r="DO69" s="46"/>
      <c r="DP69" s="46"/>
      <c r="DQ69" s="46"/>
      <c r="DR69" s="46"/>
      <c r="DS69" s="46"/>
      <c r="DT69" s="46"/>
      <c r="DU69" s="46"/>
      <c r="DV69" s="46"/>
      <c r="DW69" s="46"/>
      <c r="DX69" s="46"/>
      <c r="DY69" s="46"/>
      <c r="DZ69" s="46"/>
      <c r="EA69" s="46"/>
      <c r="EB69" s="46"/>
      <c r="EC69" s="46"/>
      <c r="ED69" s="46"/>
      <c r="EE69" s="46"/>
      <c r="EF69" s="46"/>
      <c r="EG69" s="46"/>
      <c r="EH69" s="46"/>
      <c r="EI69" s="46"/>
      <c r="EJ69" s="46"/>
      <c r="EK69" s="46"/>
      <c r="EL69" s="46"/>
      <c r="EM69" s="46"/>
      <c r="EN69" s="46"/>
      <c r="EO69" s="46"/>
      <c r="EP69" s="46"/>
      <c r="EQ69" s="46"/>
      <c r="ER69" s="46"/>
      <c r="ES69" s="46"/>
      <c r="ET69" s="46"/>
      <c r="EU69" s="46"/>
      <c r="EV69" s="46"/>
      <c r="EW69" s="46"/>
      <c r="EX69" s="46"/>
      <c r="EY69" s="46"/>
      <c r="EZ69" s="46"/>
      <c r="FA69" s="46"/>
      <c r="FB69" s="46"/>
      <c r="FC69" s="46"/>
      <c r="FD69" s="46"/>
      <c r="FE69" s="46"/>
      <c r="FF69" s="46"/>
      <c r="FG69" s="46"/>
      <c r="FH69" s="46"/>
      <c r="FI69" s="46"/>
      <c r="FJ69" s="46"/>
      <c r="FK69" s="46"/>
      <c r="FL69" s="46"/>
      <c r="FM69" s="46"/>
      <c r="FN69" s="46"/>
      <c r="FO69" s="46"/>
      <c r="FP69" s="46"/>
      <c r="FQ69" s="46"/>
      <c r="FR69" s="46"/>
      <c r="FS69" s="46"/>
      <c r="FT69" s="46"/>
      <c r="FU69" s="46"/>
      <c r="FV69" s="46"/>
      <c r="FW69" s="46"/>
      <c r="FX69" s="46"/>
      <c r="FY69" s="46"/>
      <c r="FZ69" s="46"/>
      <c r="GA69" s="46"/>
      <c r="GB69" s="46"/>
      <c r="GC69" s="46"/>
      <c r="GD69" s="46"/>
      <c r="GE69" s="47"/>
      <c r="GF69" s="47"/>
      <c r="GG69" s="47"/>
      <c r="GH69" s="47"/>
      <c r="GI69" s="47"/>
      <c r="GJ69" s="47"/>
      <c r="GK69" s="47"/>
      <c r="GL69" s="47"/>
      <c r="GM69" s="47"/>
      <c r="GN69" s="47"/>
    </row>
    <row r="70" spans="1:196" s="68" customFormat="1" ht="38.25" customHeight="1" x14ac:dyDescent="0.3">
      <c r="A70" s="190"/>
      <c r="B70" s="42" t="s">
        <v>7</v>
      </c>
      <c r="C70" s="115" t="s">
        <v>124</v>
      </c>
      <c r="D70" s="115" t="s">
        <v>57</v>
      </c>
      <c r="E70" s="203" t="s">
        <v>125</v>
      </c>
      <c r="F70" s="14">
        <v>11781.4</v>
      </c>
      <c r="G70" s="14">
        <v>9161</v>
      </c>
      <c r="H70" s="14">
        <v>6655.6</v>
      </c>
      <c r="I70" s="16">
        <f>H70/$H$6</f>
        <v>2.1130324409340828E-2</v>
      </c>
      <c r="J70" s="14">
        <f t="shared" si="9"/>
        <v>-2505.3999999999996</v>
      </c>
      <c r="K70" s="16">
        <f t="shared" si="18"/>
        <v>0.72651457264490782</v>
      </c>
      <c r="L70" s="14"/>
      <c r="M70" s="14"/>
      <c r="N70" s="14"/>
      <c r="O70" s="14"/>
      <c r="P70" s="13">
        <f t="shared" si="3"/>
        <v>0</v>
      </c>
      <c r="Q70" s="19" t="str">
        <f t="shared" si="4"/>
        <v/>
      </c>
      <c r="R70" s="14">
        <f>SUM(F70,L70)</f>
        <v>11781.4</v>
      </c>
      <c r="S70" s="14">
        <f>SUM(F70,M70)</f>
        <v>11781.4</v>
      </c>
      <c r="T70" s="14">
        <f>SUM(G70,N70)</f>
        <v>9161</v>
      </c>
      <c r="U70" s="14">
        <f t="shared" si="20"/>
        <v>6655.6</v>
      </c>
      <c r="V70" s="14">
        <f>U70-T70</f>
        <v>-2505.3999999999996</v>
      </c>
      <c r="W70" s="16">
        <f t="shared" si="7"/>
        <v>0.72651457264490782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7"/>
      <c r="GF70" s="67"/>
      <c r="GG70" s="67"/>
      <c r="GH70" s="67"/>
      <c r="GI70" s="67"/>
      <c r="GJ70" s="67"/>
      <c r="GK70" s="67"/>
      <c r="GL70" s="67"/>
      <c r="GM70" s="67"/>
      <c r="GN70" s="67"/>
    </row>
    <row r="71" spans="1:196" s="63" customFormat="1" ht="30" customHeight="1" x14ac:dyDescent="0.3">
      <c r="A71" s="192">
        <v>4</v>
      </c>
      <c r="B71" s="38" t="s">
        <v>14</v>
      </c>
      <c r="C71" s="38" t="s">
        <v>108</v>
      </c>
      <c r="D71" s="38"/>
      <c r="E71" s="194" t="s">
        <v>303</v>
      </c>
      <c r="F71" s="13">
        <f>SUM(F72:F75)</f>
        <v>17785</v>
      </c>
      <c r="G71" s="13">
        <f t="shared" ref="G71:H71" si="57">SUM(G72:G75)</f>
        <v>8093.2000000000007</v>
      </c>
      <c r="H71" s="13">
        <f t="shared" si="57"/>
        <v>5594.3</v>
      </c>
      <c r="I71" s="19">
        <f t="shared" si="8"/>
        <v>1.7760889152469407E-2</v>
      </c>
      <c r="J71" s="13">
        <f t="shared" si="9"/>
        <v>-2498.9000000000005</v>
      </c>
      <c r="K71" s="19">
        <f t="shared" si="18"/>
        <v>0.69123461671526709</v>
      </c>
      <c r="L71" s="13">
        <f>SUM(L72:L75)</f>
        <v>461</v>
      </c>
      <c r="M71" s="13">
        <f t="shared" ref="M71" si="58">SUM(M72:M75)</f>
        <v>559.70000000000005</v>
      </c>
      <c r="N71" s="13">
        <f>SUM(N72:N75)</f>
        <v>144.60000000000002</v>
      </c>
      <c r="O71" s="13">
        <f t="shared" ref="O71" si="59">SUM(O72:O75)</f>
        <v>104.60000000000001</v>
      </c>
      <c r="P71" s="13">
        <f t="shared" si="3"/>
        <v>-40.000000000000014</v>
      </c>
      <c r="Q71" s="19">
        <f t="shared" si="4"/>
        <v>0.72337482710926693</v>
      </c>
      <c r="R71" s="13">
        <f>SUM(R72:R75)</f>
        <v>18246</v>
      </c>
      <c r="S71" s="13">
        <f t="shared" ref="S71:T71" si="60">SUM(S72:S75)</f>
        <v>18344.7</v>
      </c>
      <c r="T71" s="13">
        <f t="shared" si="60"/>
        <v>8237.7999999999993</v>
      </c>
      <c r="U71" s="13">
        <f t="shared" si="20"/>
        <v>5698.9000000000005</v>
      </c>
      <c r="V71" s="13">
        <f t="shared" si="6"/>
        <v>-2538.8999999999987</v>
      </c>
      <c r="W71" s="19">
        <f t="shared" ref="W71:W106" si="61">IFERROR(100%*(U71/T71),"")</f>
        <v>0.69179878122799787</v>
      </c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62"/>
      <c r="GF71" s="62"/>
      <c r="GG71" s="62"/>
      <c r="GH71" s="62"/>
      <c r="GI71" s="62"/>
      <c r="GJ71" s="62"/>
      <c r="GK71" s="62"/>
      <c r="GL71" s="62"/>
      <c r="GM71" s="62"/>
      <c r="GN71" s="62"/>
    </row>
    <row r="72" spans="1:196" ht="32.25" customHeight="1" x14ac:dyDescent="0.3">
      <c r="A72" s="190"/>
      <c r="B72" s="42" t="s">
        <v>27</v>
      </c>
      <c r="C72" s="119" t="s">
        <v>134</v>
      </c>
      <c r="D72" s="119" t="s">
        <v>62</v>
      </c>
      <c r="E72" s="195" t="s">
        <v>133</v>
      </c>
      <c r="F72" s="14">
        <v>7280.2</v>
      </c>
      <c r="G72" s="14">
        <v>3176.6</v>
      </c>
      <c r="H72" s="14">
        <v>2300.5</v>
      </c>
      <c r="I72" s="16">
        <f t="shared" si="8"/>
        <v>7.3036707890631308E-3</v>
      </c>
      <c r="J72" s="14">
        <f t="shared" si="9"/>
        <v>-876.09999999999991</v>
      </c>
      <c r="K72" s="16">
        <f t="shared" si="18"/>
        <v>0.72420197695649435</v>
      </c>
      <c r="L72" s="14">
        <v>328</v>
      </c>
      <c r="M72" s="14">
        <v>401.9</v>
      </c>
      <c r="N72" s="14">
        <v>85.9</v>
      </c>
      <c r="O72" s="14">
        <v>85.9</v>
      </c>
      <c r="P72" s="14">
        <f t="shared" si="3"/>
        <v>0</v>
      </c>
      <c r="Q72" s="16">
        <f t="shared" si="4"/>
        <v>1</v>
      </c>
      <c r="R72" s="14">
        <f t="shared" si="10"/>
        <v>7608.2</v>
      </c>
      <c r="S72" s="14">
        <f>SUM(F72,M72)</f>
        <v>7682.0999999999995</v>
      </c>
      <c r="T72" s="14">
        <f t="shared" si="19"/>
        <v>3262.5</v>
      </c>
      <c r="U72" s="14">
        <f t="shared" si="20"/>
        <v>2386.4</v>
      </c>
      <c r="V72" s="14">
        <f t="shared" si="6"/>
        <v>-876.09999999999991</v>
      </c>
      <c r="W72" s="16">
        <f t="shared" si="61"/>
        <v>0.73146360153256706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39" customHeight="1" x14ac:dyDescent="0.3">
      <c r="A73" s="190"/>
      <c r="B73" s="42" t="s">
        <v>32</v>
      </c>
      <c r="C73" s="119" t="s">
        <v>61</v>
      </c>
      <c r="D73" s="119" t="s">
        <v>63</v>
      </c>
      <c r="E73" s="205" t="s">
        <v>135</v>
      </c>
      <c r="F73" s="14">
        <v>6106.2</v>
      </c>
      <c r="G73" s="14">
        <v>2914</v>
      </c>
      <c r="H73" s="14">
        <v>1719.7</v>
      </c>
      <c r="I73" s="16">
        <f t="shared" si="8"/>
        <v>5.4597359947628193E-3</v>
      </c>
      <c r="J73" s="14">
        <f t="shared" si="9"/>
        <v>-1194.3</v>
      </c>
      <c r="K73" s="16">
        <f t="shared" si="18"/>
        <v>0.59015099519560743</v>
      </c>
      <c r="L73" s="14">
        <v>29.5</v>
      </c>
      <c r="M73" s="14">
        <v>31.3</v>
      </c>
      <c r="N73" s="14">
        <v>1.7</v>
      </c>
      <c r="O73" s="14">
        <v>1.7</v>
      </c>
      <c r="P73" s="14">
        <f t="shared" ref="P73:P136" si="62">O73-N73</f>
        <v>0</v>
      </c>
      <c r="Q73" s="16">
        <f t="shared" ref="Q73:Q136" si="63">IFERROR(100%*(O73/N73),"")</f>
        <v>1</v>
      </c>
      <c r="R73" s="14">
        <f t="shared" si="10"/>
        <v>6135.7</v>
      </c>
      <c r="S73" s="14">
        <f t="shared" si="11"/>
        <v>6137.5</v>
      </c>
      <c r="T73" s="14">
        <f t="shared" si="19"/>
        <v>2915.7</v>
      </c>
      <c r="U73" s="14">
        <f t="shared" si="20"/>
        <v>1721.4</v>
      </c>
      <c r="V73" s="14">
        <f t="shared" si="6"/>
        <v>-1194.2999999999997</v>
      </c>
      <c r="W73" s="16">
        <f t="shared" si="61"/>
        <v>0.59038995781459003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42.75" customHeight="1" x14ac:dyDescent="0.3">
      <c r="A74" s="190"/>
      <c r="B74" s="42" t="s">
        <v>28</v>
      </c>
      <c r="C74" s="119" t="s">
        <v>136</v>
      </c>
      <c r="D74" s="119" t="s">
        <v>64</v>
      </c>
      <c r="E74" s="195" t="s">
        <v>137</v>
      </c>
      <c r="F74" s="14">
        <v>4158.2</v>
      </c>
      <c r="G74" s="14">
        <v>1817.1</v>
      </c>
      <c r="H74" s="14">
        <v>1505.3</v>
      </c>
      <c r="I74" s="16">
        <f t="shared" si="8"/>
        <v>4.779054831026616E-3</v>
      </c>
      <c r="J74" s="14">
        <f t="shared" ref="J74:J137" si="64">H74-G74</f>
        <v>-311.79999999999995</v>
      </c>
      <c r="K74" s="16">
        <f t="shared" ref="K74:K141" si="65">IFERROR(100%*(H74/G74),"")</f>
        <v>0.82840790270210773</v>
      </c>
      <c r="L74" s="14">
        <v>103.5</v>
      </c>
      <c r="M74" s="14">
        <v>126.5</v>
      </c>
      <c r="N74" s="14">
        <v>57</v>
      </c>
      <c r="O74" s="14">
        <v>17</v>
      </c>
      <c r="P74" s="14">
        <f t="shared" si="62"/>
        <v>-40</v>
      </c>
      <c r="Q74" s="16">
        <f t="shared" si="63"/>
        <v>0.2982456140350877</v>
      </c>
      <c r="R74" s="14">
        <f t="shared" si="10"/>
        <v>4261.7</v>
      </c>
      <c r="S74" s="14">
        <f t="shared" si="11"/>
        <v>4284.7</v>
      </c>
      <c r="T74" s="14">
        <f t="shared" si="19"/>
        <v>1874.1</v>
      </c>
      <c r="U74" s="14">
        <f t="shared" si="20"/>
        <v>1522.3</v>
      </c>
      <c r="V74" s="14">
        <f t="shared" si="6"/>
        <v>-351.79999999999995</v>
      </c>
      <c r="W74" s="16">
        <f t="shared" si="61"/>
        <v>0.81228322928338936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7" customHeight="1" thickBot="1" x14ac:dyDescent="0.35">
      <c r="A75" s="190"/>
      <c r="B75" s="42" t="s">
        <v>29</v>
      </c>
      <c r="C75" s="119" t="s">
        <v>138</v>
      </c>
      <c r="D75" s="119" t="s">
        <v>64</v>
      </c>
      <c r="E75" s="203" t="s">
        <v>139</v>
      </c>
      <c r="F75" s="14">
        <v>240.4</v>
      </c>
      <c r="G75" s="14">
        <v>185.5</v>
      </c>
      <c r="H75" s="14">
        <v>68.8</v>
      </c>
      <c r="I75" s="29">
        <f t="shared" si="8"/>
        <v>2.1842753761684128E-4</v>
      </c>
      <c r="J75" s="14">
        <f t="shared" si="64"/>
        <v>-116.7</v>
      </c>
      <c r="K75" s="16">
        <f t="shared" si="65"/>
        <v>0.37088948787061993</v>
      </c>
      <c r="L75" s="14"/>
      <c r="M75" s="14"/>
      <c r="N75" s="14"/>
      <c r="O75" s="14"/>
      <c r="P75" s="13">
        <f t="shared" si="62"/>
        <v>0</v>
      </c>
      <c r="Q75" s="19" t="str">
        <f t="shared" si="63"/>
        <v/>
      </c>
      <c r="R75" s="14">
        <f t="shared" si="10"/>
        <v>240.4</v>
      </c>
      <c r="S75" s="14">
        <f t="shared" si="11"/>
        <v>240.4</v>
      </c>
      <c r="T75" s="14">
        <f t="shared" si="19"/>
        <v>185.5</v>
      </c>
      <c r="U75" s="14">
        <f t="shared" si="19"/>
        <v>68.8</v>
      </c>
      <c r="V75" s="14">
        <f t="shared" si="6"/>
        <v>-116.7</v>
      </c>
      <c r="W75" s="16">
        <f t="shared" si="61"/>
        <v>0.37088948787061993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70" customFormat="1" ht="31.5" customHeight="1" thickBot="1" x14ac:dyDescent="0.35">
      <c r="A76" s="192">
        <v>5</v>
      </c>
      <c r="B76" s="38" t="s">
        <v>15</v>
      </c>
      <c r="C76" s="38" t="s">
        <v>110</v>
      </c>
      <c r="D76" s="38"/>
      <c r="E76" s="193" t="s">
        <v>302</v>
      </c>
      <c r="F76" s="13">
        <f>SUM(F77:F81)</f>
        <v>7379.9</v>
      </c>
      <c r="G76" s="13">
        <f t="shared" ref="G76:H76" si="66">SUM(G77:G81)</f>
        <v>3915.7999999999997</v>
      </c>
      <c r="H76" s="13">
        <f t="shared" si="66"/>
        <v>2687.2</v>
      </c>
      <c r="I76" s="19">
        <f t="shared" si="8"/>
        <v>8.5313732424996489E-3</v>
      </c>
      <c r="J76" s="13">
        <f t="shared" si="64"/>
        <v>-1228.5999999999999</v>
      </c>
      <c r="K76" s="19">
        <f t="shared" si="65"/>
        <v>0.68624546708207779</v>
      </c>
      <c r="L76" s="13">
        <f>SUM(L77:L81)</f>
        <v>97</v>
      </c>
      <c r="M76" s="13">
        <f t="shared" ref="M76" si="67">SUM(M77:M81)</f>
        <v>96.9</v>
      </c>
      <c r="N76" s="13">
        <f t="shared" ref="N76" si="68">SUM(N77:N81)</f>
        <v>0</v>
      </c>
      <c r="O76" s="13">
        <f>SUM(O77:O81)</f>
        <v>0</v>
      </c>
      <c r="P76" s="13">
        <f t="shared" si="62"/>
        <v>0</v>
      </c>
      <c r="Q76" s="19" t="str">
        <f t="shared" si="63"/>
        <v/>
      </c>
      <c r="R76" s="13">
        <f>SUM(R77:R81)</f>
        <v>7476.9</v>
      </c>
      <c r="S76" s="13">
        <f t="shared" ref="S76:T76" si="69">SUM(S77:S81)</f>
        <v>7476.7999999999993</v>
      </c>
      <c r="T76" s="13">
        <f t="shared" si="69"/>
        <v>3915.7999999999997</v>
      </c>
      <c r="U76" s="13">
        <f t="shared" si="19"/>
        <v>2687.2</v>
      </c>
      <c r="V76" s="13">
        <f t="shared" si="6"/>
        <v>-1228.5999999999999</v>
      </c>
      <c r="W76" s="19">
        <f t="shared" si="61"/>
        <v>0.68624546708207779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9"/>
      <c r="GF76" s="69"/>
      <c r="GG76" s="69"/>
      <c r="GH76" s="69"/>
      <c r="GI76" s="69"/>
      <c r="GJ76" s="69"/>
      <c r="GK76" s="69"/>
      <c r="GL76" s="69"/>
      <c r="GM76" s="69"/>
      <c r="GN76" s="69"/>
    </row>
    <row r="77" spans="1:196" ht="42" customHeight="1" x14ac:dyDescent="0.3">
      <c r="A77" s="190"/>
      <c r="B77" s="42" t="s">
        <v>31</v>
      </c>
      <c r="C77" s="119" t="s">
        <v>65</v>
      </c>
      <c r="D77" s="119" t="s">
        <v>66</v>
      </c>
      <c r="E77" s="195" t="s">
        <v>67</v>
      </c>
      <c r="F77" s="14">
        <v>1350.9</v>
      </c>
      <c r="G77" s="14">
        <v>1050.7</v>
      </c>
      <c r="H77" s="14">
        <v>898.5</v>
      </c>
      <c r="I77" s="16">
        <f t="shared" si="8"/>
        <v>2.8525747463478473E-3</v>
      </c>
      <c r="J77" s="14">
        <f t="shared" si="64"/>
        <v>-152.20000000000005</v>
      </c>
      <c r="K77" s="16">
        <f t="shared" si="65"/>
        <v>0.85514418958789373</v>
      </c>
      <c r="L77" s="14"/>
      <c r="M77" s="14"/>
      <c r="N77" s="14"/>
      <c r="O77" s="14"/>
      <c r="P77" s="13">
        <f t="shared" si="62"/>
        <v>0</v>
      </c>
      <c r="Q77" s="19" t="str">
        <f t="shared" si="63"/>
        <v/>
      </c>
      <c r="R77" s="14">
        <f t="shared" si="10"/>
        <v>1350.9</v>
      </c>
      <c r="S77" s="14">
        <f t="shared" si="11"/>
        <v>1350.9</v>
      </c>
      <c r="T77" s="14">
        <f t="shared" si="19"/>
        <v>1050.7</v>
      </c>
      <c r="U77" s="14">
        <f t="shared" si="19"/>
        <v>898.5</v>
      </c>
      <c r="V77" s="14">
        <f t="shared" si="6"/>
        <v>-152.20000000000005</v>
      </c>
      <c r="W77" s="16">
        <f t="shared" si="61"/>
        <v>0.85514418958789373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90"/>
      <c r="B78" s="42" t="s">
        <v>31</v>
      </c>
      <c r="C78" s="119" t="s">
        <v>68</v>
      </c>
      <c r="D78" s="119" t="s">
        <v>66</v>
      </c>
      <c r="E78" s="195" t="s">
        <v>69</v>
      </c>
      <c r="F78" s="14">
        <v>185</v>
      </c>
      <c r="G78" s="14">
        <v>107.5</v>
      </c>
      <c r="H78" s="14">
        <v>91.8</v>
      </c>
      <c r="I78" s="29">
        <f t="shared" si="8"/>
        <v>2.9144837141316902E-4</v>
      </c>
      <c r="J78" s="14">
        <f t="shared" si="64"/>
        <v>-15.700000000000003</v>
      </c>
      <c r="K78" s="16">
        <f t="shared" si="65"/>
        <v>0.85395348837209295</v>
      </c>
      <c r="L78" s="14"/>
      <c r="M78" s="14"/>
      <c r="N78" s="14"/>
      <c r="O78" s="14"/>
      <c r="P78" s="13">
        <f t="shared" si="62"/>
        <v>0</v>
      </c>
      <c r="Q78" s="19" t="str">
        <f t="shared" si="63"/>
        <v/>
      </c>
      <c r="R78" s="14">
        <f t="shared" si="10"/>
        <v>185</v>
      </c>
      <c r="S78" s="14">
        <f t="shared" si="11"/>
        <v>185</v>
      </c>
      <c r="T78" s="14">
        <f t="shared" si="19"/>
        <v>107.5</v>
      </c>
      <c r="U78" s="14">
        <f t="shared" si="19"/>
        <v>91.8</v>
      </c>
      <c r="V78" s="14">
        <f t="shared" si="6"/>
        <v>-15.700000000000003</v>
      </c>
      <c r="W78" s="16">
        <f t="shared" si="61"/>
        <v>0.85395348837209295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72" customFormat="1" ht="40.5" customHeight="1" x14ac:dyDescent="0.3">
      <c r="A79" s="190"/>
      <c r="B79" s="42" t="s">
        <v>21</v>
      </c>
      <c r="C79" s="119" t="s">
        <v>70</v>
      </c>
      <c r="D79" s="119" t="s">
        <v>66</v>
      </c>
      <c r="E79" s="205" t="s">
        <v>71</v>
      </c>
      <c r="F79" s="14">
        <v>5347.9</v>
      </c>
      <c r="G79" s="14">
        <v>2439</v>
      </c>
      <c r="H79" s="14">
        <v>1403.9</v>
      </c>
      <c r="I79" s="16">
        <f t="shared" si="8"/>
        <v>4.457128198550632E-3</v>
      </c>
      <c r="J79" s="14">
        <f t="shared" si="64"/>
        <v>-1035.0999999999999</v>
      </c>
      <c r="K79" s="16">
        <f t="shared" si="65"/>
        <v>0.57560475604756056</v>
      </c>
      <c r="L79" s="14">
        <v>97</v>
      </c>
      <c r="M79" s="14">
        <v>96.9</v>
      </c>
      <c r="N79" s="14"/>
      <c r="O79" s="14"/>
      <c r="P79" s="14">
        <f t="shared" si="62"/>
        <v>0</v>
      </c>
      <c r="Q79" s="16" t="str">
        <f t="shared" si="63"/>
        <v/>
      </c>
      <c r="R79" s="14">
        <f t="shared" si="10"/>
        <v>5444.9</v>
      </c>
      <c r="S79" s="14">
        <f t="shared" si="11"/>
        <v>5444.7999999999993</v>
      </c>
      <c r="T79" s="14">
        <f t="shared" si="19"/>
        <v>2439</v>
      </c>
      <c r="U79" s="14">
        <f t="shared" si="19"/>
        <v>1403.9</v>
      </c>
      <c r="V79" s="14">
        <f t="shared" si="6"/>
        <v>-1035.0999999999999</v>
      </c>
      <c r="W79" s="16">
        <f t="shared" si="61"/>
        <v>0.57560475604756056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71"/>
      <c r="GF79" s="71"/>
      <c r="GG79" s="71"/>
      <c r="GH79" s="71"/>
      <c r="GI79" s="71"/>
      <c r="GJ79" s="71"/>
      <c r="GK79" s="71"/>
      <c r="GL79" s="71"/>
      <c r="GM79" s="71"/>
      <c r="GN79" s="71"/>
    </row>
    <row r="80" spans="1:196" s="72" customFormat="1" ht="57" customHeight="1" x14ac:dyDescent="0.3">
      <c r="A80" s="190"/>
      <c r="B80" s="42" t="s">
        <v>21</v>
      </c>
      <c r="C80" s="119" t="s">
        <v>331</v>
      </c>
      <c r="D80" s="119" t="s">
        <v>66</v>
      </c>
      <c r="E80" s="205" t="s">
        <v>342</v>
      </c>
      <c r="F80" s="14">
        <v>96.1</v>
      </c>
      <c r="G80" s="14">
        <v>25.6</v>
      </c>
      <c r="H80" s="14"/>
      <c r="I80" s="29">
        <f t="shared" ref="I80" si="70">H80/$H$6</f>
        <v>0</v>
      </c>
      <c r="J80" s="14">
        <f t="shared" si="64"/>
        <v>-25.6</v>
      </c>
      <c r="K80" s="16">
        <f t="shared" si="65"/>
        <v>0</v>
      </c>
      <c r="L80" s="14"/>
      <c r="M80" s="14"/>
      <c r="N80" s="14"/>
      <c r="O80" s="14"/>
      <c r="P80" s="13">
        <f t="shared" si="62"/>
        <v>0</v>
      </c>
      <c r="Q80" s="19" t="str">
        <f t="shared" si="63"/>
        <v/>
      </c>
      <c r="R80" s="14">
        <f t="shared" si="10"/>
        <v>96.1</v>
      </c>
      <c r="S80" s="14">
        <f t="shared" si="11"/>
        <v>96.1</v>
      </c>
      <c r="T80" s="14">
        <f t="shared" si="19"/>
        <v>25.6</v>
      </c>
      <c r="U80" s="14">
        <f t="shared" si="19"/>
        <v>0</v>
      </c>
      <c r="V80" s="14">
        <f t="shared" si="6"/>
        <v>-25.6</v>
      </c>
      <c r="W80" s="16">
        <f t="shared" si="61"/>
        <v>0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71"/>
      <c r="GF80" s="71"/>
      <c r="GG80" s="71"/>
      <c r="GH80" s="71"/>
      <c r="GI80" s="71"/>
      <c r="GJ80" s="71"/>
      <c r="GK80" s="71"/>
      <c r="GL80" s="71"/>
      <c r="GM80" s="71"/>
      <c r="GN80" s="71"/>
    </row>
    <row r="81" spans="1:196" s="72" customFormat="1" ht="42" customHeight="1" thickBot="1" x14ac:dyDescent="0.35">
      <c r="A81" s="190"/>
      <c r="B81" s="42" t="s">
        <v>21</v>
      </c>
      <c r="C81" s="119" t="s">
        <v>186</v>
      </c>
      <c r="D81" s="119" t="s">
        <v>66</v>
      </c>
      <c r="E81" s="205" t="s">
        <v>192</v>
      </c>
      <c r="F81" s="14">
        <v>400</v>
      </c>
      <c r="G81" s="14">
        <v>293</v>
      </c>
      <c r="H81" s="14">
        <v>293</v>
      </c>
      <c r="I81" s="29">
        <f t="shared" si="8"/>
        <v>9.3022192618800147E-4</v>
      </c>
      <c r="J81" s="14">
        <f t="shared" si="64"/>
        <v>0</v>
      </c>
      <c r="K81" s="16">
        <f t="shared" si="65"/>
        <v>1</v>
      </c>
      <c r="L81" s="14"/>
      <c r="M81" s="14"/>
      <c r="N81" s="14"/>
      <c r="O81" s="14"/>
      <c r="P81" s="13">
        <f t="shared" si="62"/>
        <v>0</v>
      </c>
      <c r="Q81" s="19" t="str">
        <f t="shared" si="63"/>
        <v/>
      </c>
      <c r="R81" s="14">
        <f t="shared" si="10"/>
        <v>400</v>
      </c>
      <c r="S81" s="14">
        <f t="shared" si="11"/>
        <v>400</v>
      </c>
      <c r="T81" s="14">
        <f t="shared" si="19"/>
        <v>293</v>
      </c>
      <c r="U81" s="14">
        <f t="shared" si="19"/>
        <v>293</v>
      </c>
      <c r="V81" s="14">
        <f t="shared" si="6"/>
        <v>0</v>
      </c>
      <c r="W81" s="16">
        <f t="shared" si="61"/>
        <v>1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71"/>
      <c r="GF81" s="71"/>
      <c r="GG81" s="71"/>
      <c r="GH81" s="71"/>
      <c r="GI81" s="71"/>
      <c r="GJ81" s="71"/>
      <c r="GK81" s="71"/>
      <c r="GL81" s="71"/>
      <c r="GM81" s="71"/>
      <c r="GN81" s="71"/>
    </row>
    <row r="82" spans="1:196" s="70" customFormat="1" ht="78" customHeight="1" thickBot="1" x14ac:dyDescent="0.35">
      <c r="A82" s="192">
        <v>6</v>
      </c>
      <c r="B82" s="38" t="s">
        <v>16</v>
      </c>
      <c r="C82" s="38" t="s">
        <v>140</v>
      </c>
      <c r="D82" s="38" t="s">
        <v>51</v>
      </c>
      <c r="E82" s="220" t="s">
        <v>117</v>
      </c>
      <c r="F82" s="13">
        <v>46073.3</v>
      </c>
      <c r="G82" s="13">
        <v>20898.400000000001</v>
      </c>
      <c r="H82" s="13">
        <v>18903.3</v>
      </c>
      <c r="I82" s="19">
        <f t="shared" si="8"/>
        <v>6.0014553369657497E-2</v>
      </c>
      <c r="J82" s="13">
        <f t="shared" si="64"/>
        <v>-1995.1000000000022</v>
      </c>
      <c r="K82" s="19">
        <f t="shared" si="65"/>
        <v>0.90453336140565777</v>
      </c>
      <c r="L82" s="13">
        <v>581.70000000000005</v>
      </c>
      <c r="M82" s="13">
        <v>581.70000000000005</v>
      </c>
      <c r="N82" s="13">
        <v>520</v>
      </c>
      <c r="O82" s="13">
        <v>115</v>
      </c>
      <c r="P82" s="13">
        <f t="shared" si="62"/>
        <v>-405</v>
      </c>
      <c r="Q82" s="19">
        <f t="shared" si="63"/>
        <v>0.22115384615384615</v>
      </c>
      <c r="R82" s="13">
        <f t="shared" si="10"/>
        <v>46655</v>
      </c>
      <c r="S82" s="13">
        <f t="shared" si="11"/>
        <v>46655</v>
      </c>
      <c r="T82" s="13">
        <f t="shared" si="19"/>
        <v>21418.400000000001</v>
      </c>
      <c r="U82" s="13">
        <f t="shared" si="19"/>
        <v>19018.3</v>
      </c>
      <c r="V82" s="13">
        <f t="shared" si="6"/>
        <v>-2400.1000000000022</v>
      </c>
      <c r="W82" s="19">
        <f t="shared" si="61"/>
        <v>0.88794214320397402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9"/>
      <c r="GF82" s="69"/>
      <c r="GG82" s="69"/>
      <c r="GH82" s="69"/>
      <c r="GI82" s="69"/>
      <c r="GJ82" s="69"/>
      <c r="GK82" s="69"/>
      <c r="GL82" s="69"/>
      <c r="GM82" s="69"/>
      <c r="GN82" s="69"/>
    </row>
    <row r="83" spans="1:196" s="5" customFormat="1" ht="42" customHeight="1" thickBot="1" x14ac:dyDescent="0.35">
      <c r="A83" s="192">
        <v>7</v>
      </c>
      <c r="B83" s="38" t="s">
        <v>16</v>
      </c>
      <c r="C83" s="38" t="s">
        <v>141</v>
      </c>
      <c r="D83" s="38" t="s">
        <v>51</v>
      </c>
      <c r="E83" s="220" t="s">
        <v>227</v>
      </c>
      <c r="F83" s="13">
        <v>56852.5</v>
      </c>
      <c r="G83" s="13">
        <v>27226.7</v>
      </c>
      <c r="H83" s="221">
        <v>23019.3</v>
      </c>
      <c r="I83" s="19">
        <f t="shared" ref="I83:I154" si="71">H83/$H$6</f>
        <v>7.3082107800339455E-2</v>
      </c>
      <c r="J83" s="13">
        <f t="shared" si="64"/>
        <v>-4207.4000000000015</v>
      </c>
      <c r="K83" s="19">
        <f t="shared" si="65"/>
        <v>0.84546786793845741</v>
      </c>
      <c r="L83" s="13">
        <v>383</v>
      </c>
      <c r="M83" s="13">
        <v>451.1</v>
      </c>
      <c r="N83" s="13">
        <v>221.1</v>
      </c>
      <c r="O83" s="13">
        <v>68.099999999999994</v>
      </c>
      <c r="P83" s="13">
        <f t="shared" si="62"/>
        <v>-153</v>
      </c>
      <c r="Q83" s="19">
        <f t="shared" si="63"/>
        <v>0.30800542740841247</v>
      </c>
      <c r="R83" s="13">
        <f t="shared" ref="R83:R166" si="72">SUM(F83,L83)</f>
        <v>57235.5</v>
      </c>
      <c r="S83" s="13">
        <f t="shared" ref="S83:U181" si="73">SUM(F83,M83)</f>
        <v>57303.6</v>
      </c>
      <c r="T83" s="13">
        <f t="shared" ref="T83:U166" si="74">SUM(G83,N83)</f>
        <v>27447.8</v>
      </c>
      <c r="U83" s="13">
        <f t="shared" si="74"/>
        <v>23087.399999999998</v>
      </c>
      <c r="V83" s="13">
        <f t="shared" ref="V83:V148" si="75">U83-T83</f>
        <v>-4360.4000000000015</v>
      </c>
      <c r="W83" s="19">
        <f t="shared" si="61"/>
        <v>0.84113845189778413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6.25" customHeight="1" thickBot="1" x14ac:dyDescent="0.35">
      <c r="A84" s="192">
        <v>8</v>
      </c>
      <c r="B84" s="38" t="s">
        <v>16</v>
      </c>
      <c r="C84" s="38" t="s">
        <v>50</v>
      </c>
      <c r="D84" s="38" t="s">
        <v>85</v>
      </c>
      <c r="E84" s="193" t="s">
        <v>178</v>
      </c>
      <c r="F84" s="13">
        <v>2700</v>
      </c>
      <c r="G84" s="13">
        <v>1985</v>
      </c>
      <c r="H84" s="13">
        <v>1849</v>
      </c>
      <c r="I84" s="19">
        <f t="shared" si="71"/>
        <v>5.87024007345261E-3</v>
      </c>
      <c r="J84" s="13">
        <f t="shared" si="64"/>
        <v>-136</v>
      </c>
      <c r="K84" s="19">
        <f t="shared" si="65"/>
        <v>0.93148614609571789</v>
      </c>
      <c r="L84" s="13"/>
      <c r="M84" s="13"/>
      <c r="N84" s="13"/>
      <c r="O84" s="13"/>
      <c r="P84" s="13">
        <f t="shared" si="62"/>
        <v>0</v>
      </c>
      <c r="Q84" s="19" t="str">
        <f t="shared" si="63"/>
        <v/>
      </c>
      <c r="R84" s="13">
        <f t="shared" si="72"/>
        <v>2700</v>
      </c>
      <c r="S84" s="13">
        <f t="shared" si="73"/>
        <v>2700</v>
      </c>
      <c r="T84" s="13">
        <f t="shared" si="74"/>
        <v>1985</v>
      </c>
      <c r="U84" s="13">
        <f t="shared" si="74"/>
        <v>1849</v>
      </c>
      <c r="V84" s="13">
        <f t="shared" si="75"/>
        <v>-136</v>
      </c>
      <c r="W84" s="19">
        <f t="shared" si="61"/>
        <v>0.93148614609571789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7.75" customHeight="1" thickBot="1" x14ac:dyDescent="0.35">
      <c r="A85" s="192">
        <v>9</v>
      </c>
      <c r="B85" s="38"/>
      <c r="C85" s="38" t="s">
        <v>319</v>
      </c>
      <c r="D85" s="38" t="s">
        <v>141</v>
      </c>
      <c r="E85" s="193" t="s">
        <v>320</v>
      </c>
      <c r="F85" s="13">
        <v>15</v>
      </c>
      <c r="G85" s="13">
        <v>4</v>
      </c>
      <c r="H85" s="13"/>
      <c r="I85" s="19">
        <f t="shared" si="71"/>
        <v>0</v>
      </c>
      <c r="J85" s="13">
        <f t="shared" si="64"/>
        <v>-4</v>
      </c>
      <c r="K85" s="19">
        <f t="shared" si="65"/>
        <v>0</v>
      </c>
      <c r="L85" s="13"/>
      <c r="M85" s="13"/>
      <c r="N85" s="13"/>
      <c r="O85" s="13"/>
      <c r="P85" s="13">
        <f t="shared" si="62"/>
        <v>0</v>
      </c>
      <c r="Q85" s="19" t="str">
        <f t="shared" si="63"/>
        <v/>
      </c>
      <c r="R85" s="13">
        <f t="shared" si="72"/>
        <v>15</v>
      </c>
      <c r="S85" s="13">
        <f t="shared" si="73"/>
        <v>15</v>
      </c>
      <c r="T85" s="13">
        <f t="shared" si="74"/>
        <v>4</v>
      </c>
      <c r="U85" s="13">
        <f t="shared" si="74"/>
        <v>0</v>
      </c>
      <c r="V85" s="13">
        <f t="shared" si="75"/>
        <v>-4</v>
      </c>
      <c r="W85" s="19">
        <f t="shared" si="61"/>
        <v>0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192">
        <v>10</v>
      </c>
      <c r="B86" s="38" t="s">
        <v>30</v>
      </c>
      <c r="C86" s="38" t="s">
        <v>109</v>
      </c>
      <c r="D86" s="38"/>
      <c r="E86" s="193" t="s">
        <v>75</v>
      </c>
      <c r="F86" s="13">
        <f>SUM(F87:F93,F95:F98)</f>
        <v>83029.899999999994</v>
      </c>
      <c r="G86" s="13">
        <f t="shared" ref="G86" si="76">SUM(G87:G93,G95:G98)</f>
        <v>37031.599999999999</v>
      </c>
      <c r="H86" s="13">
        <f t="shared" ref="H86" si="77">SUM(H87:H93,H95:H98)</f>
        <v>35558.6</v>
      </c>
      <c r="I86" s="19">
        <f t="shared" si="71"/>
        <v>0.11289211394043913</v>
      </c>
      <c r="J86" s="13">
        <f t="shared" si="64"/>
        <v>-1473</v>
      </c>
      <c r="K86" s="19">
        <f t="shared" si="65"/>
        <v>0.96022316075999958</v>
      </c>
      <c r="L86" s="13">
        <f>SUM(L87:L93,L95:L98)</f>
        <v>16920.5</v>
      </c>
      <c r="M86" s="13">
        <f t="shared" ref="M86:O86" si="78">SUM(M87:M93,M95:M98)</f>
        <v>16920.599999999999</v>
      </c>
      <c r="N86" s="13">
        <f t="shared" si="78"/>
        <v>14320.5</v>
      </c>
      <c r="O86" s="13">
        <f t="shared" si="78"/>
        <v>10024.299999999999</v>
      </c>
      <c r="P86" s="13">
        <f t="shared" si="62"/>
        <v>-4296.2000000000007</v>
      </c>
      <c r="Q86" s="19">
        <f t="shared" si="63"/>
        <v>0.69999650850179806</v>
      </c>
      <c r="R86" s="13">
        <f>SUM(R87:R93,R95:R98)</f>
        <v>99950.399999999994</v>
      </c>
      <c r="S86" s="13">
        <f t="shared" ref="S86" si="79">SUM(S87:S93,S95:S98)</f>
        <v>99950.5</v>
      </c>
      <c r="T86" s="13">
        <f t="shared" ref="T86" si="80">SUM(T87:T93,T95:T98)</f>
        <v>51352.100000000006</v>
      </c>
      <c r="U86" s="13">
        <f t="shared" si="74"/>
        <v>45582.899999999994</v>
      </c>
      <c r="V86" s="13">
        <f t="shared" si="75"/>
        <v>-5769.2000000000116</v>
      </c>
      <c r="W86" s="19">
        <f t="shared" si="61"/>
        <v>0.88765405893819316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8.25" hidden="1" customHeight="1" x14ac:dyDescent="0.3">
      <c r="A87" s="190"/>
      <c r="B87" s="42"/>
      <c r="C87" s="60" t="s">
        <v>156</v>
      </c>
      <c r="D87" s="60" t="s">
        <v>72</v>
      </c>
      <c r="E87" s="205" t="s">
        <v>157</v>
      </c>
      <c r="F87" s="14"/>
      <c r="G87" s="14"/>
      <c r="H87" s="14"/>
      <c r="I87" s="16">
        <f t="shared" si="71"/>
        <v>0</v>
      </c>
      <c r="J87" s="14">
        <f t="shared" si="64"/>
        <v>0</v>
      </c>
      <c r="K87" s="16" t="str">
        <f t="shared" si="65"/>
        <v/>
      </c>
      <c r="L87" s="14"/>
      <c r="M87" s="14"/>
      <c r="N87" s="14"/>
      <c r="O87" s="14"/>
      <c r="P87" s="14">
        <f t="shared" si="62"/>
        <v>0</v>
      </c>
      <c r="Q87" s="16" t="str">
        <f t="shared" si="63"/>
        <v/>
      </c>
      <c r="R87" s="14">
        <f t="shared" si="72"/>
        <v>0</v>
      </c>
      <c r="S87" s="14">
        <f t="shared" si="73"/>
        <v>0</v>
      </c>
      <c r="T87" s="14">
        <f t="shared" si="74"/>
        <v>0</v>
      </c>
      <c r="U87" s="14">
        <f t="shared" si="74"/>
        <v>0</v>
      </c>
      <c r="V87" s="14">
        <f t="shared" si="75"/>
        <v>0</v>
      </c>
      <c r="W87" s="16" t="str">
        <f t="shared" si="61"/>
        <v/>
      </c>
      <c r="X87" s="7"/>
      <c r="Y87" s="64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43.5" customHeight="1" x14ac:dyDescent="0.3">
      <c r="A88" s="190"/>
      <c r="B88" s="42"/>
      <c r="C88" s="60" t="s">
        <v>327</v>
      </c>
      <c r="D88" s="60" t="s">
        <v>73</v>
      </c>
      <c r="E88" s="205" t="s">
        <v>328</v>
      </c>
      <c r="F88" s="14">
        <v>584.5</v>
      </c>
      <c r="G88" s="14"/>
      <c r="H88" s="14"/>
      <c r="I88" s="16">
        <f t="shared" si="71"/>
        <v>0</v>
      </c>
      <c r="J88" s="14">
        <f t="shared" si="64"/>
        <v>0</v>
      </c>
      <c r="K88" s="16" t="str">
        <f t="shared" si="65"/>
        <v/>
      </c>
      <c r="L88" s="14">
        <v>4300</v>
      </c>
      <c r="M88" s="14">
        <v>4300</v>
      </c>
      <c r="N88" s="14">
        <v>4300</v>
      </c>
      <c r="O88" s="14">
        <v>4255.3</v>
      </c>
      <c r="P88" s="14">
        <f t="shared" si="62"/>
        <v>-44.699999999999818</v>
      </c>
      <c r="Q88" s="16">
        <f t="shared" si="63"/>
        <v>0.98960465116279073</v>
      </c>
      <c r="R88" s="14">
        <f t="shared" si="72"/>
        <v>4884.5</v>
      </c>
      <c r="S88" s="14">
        <f t="shared" si="73"/>
        <v>4884.5</v>
      </c>
      <c r="T88" s="14">
        <f t="shared" si="74"/>
        <v>4300</v>
      </c>
      <c r="U88" s="14">
        <f>SUM(H88,O88)</f>
        <v>4255.3</v>
      </c>
      <c r="V88" s="14">
        <f t="shared" si="75"/>
        <v>-44.699999999999818</v>
      </c>
      <c r="W88" s="16">
        <f t="shared" si="61"/>
        <v>0.98960465116279073</v>
      </c>
      <c r="X88" s="7"/>
      <c r="Y88" s="64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0" customHeight="1" x14ac:dyDescent="0.3">
      <c r="A89" s="190"/>
      <c r="B89" s="42" t="s">
        <v>34</v>
      </c>
      <c r="C89" s="60" t="s">
        <v>152</v>
      </c>
      <c r="D89" s="60" t="s">
        <v>73</v>
      </c>
      <c r="E89" s="205" t="s">
        <v>153</v>
      </c>
      <c r="F89" s="14">
        <v>145</v>
      </c>
      <c r="G89" s="14"/>
      <c r="H89" s="14"/>
      <c r="I89" s="29">
        <f t="shared" si="71"/>
        <v>0</v>
      </c>
      <c r="J89" s="14">
        <f t="shared" si="64"/>
        <v>0</v>
      </c>
      <c r="K89" s="16" t="str">
        <f t="shared" si="65"/>
        <v/>
      </c>
      <c r="L89" s="14">
        <v>5120.5</v>
      </c>
      <c r="M89" s="14">
        <v>5120.6000000000004</v>
      </c>
      <c r="N89" s="14">
        <v>5120.5</v>
      </c>
      <c r="O89" s="14">
        <v>4590</v>
      </c>
      <c r="P89" s="14">
        <f t="shared" si="62"/>
        <v>-530.5</v>
      </c>
      <c r="Q89" s="16">
        <f t="shared" si="63"/>
        <v>0.89639683624646027</v>
      </c>
      <c r="R89" s="14">
        <f t="shared" si="72"/>
        <v>5265.5</v>
      </c>
      <c r="S89" s="14">
        <f t="shared" si="73"/>
        <v>5265.6</v>
      </c>
      <c r="T89" s="14">
        <f t="shared" si="74"/>
        <v>5120.5</v>
      </c>
      <c r="U89" s="14">
        <f t="shared" si="74"/>
        <v>4590</v>
      </c>
      <c r="V89" s="14">
        <f t="shared" si="75"/>
        <v>-530.5</v>
      </c>
      <c r="W89" s="16">
        <f t="shared" si="61"/>
        <v>0.89639683624646027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7.5" hidden="1" customHeight="1" x14ac:dyDescent="0.3">
      <c r="A90" s="190"/>
      <c r="B90" s="42" t="s">
        <v>34</v>
      </c>
      <c r="C90" s="60" t="s">
        <v>154</v>
      </c>
      <c r="D90" s="60" t="s">
        <v>73</v>
      </c>
      <c r="E90" s="205" t="s">
        <v>155</v>
      </c>
      <c r="F90" s="14"/>
      <c r="G90" s="14"/>
      <c r="H90" s="14"/>
      <c r="I90" s="16">
        <f t="shared" si="71"/>
        <v>0</v>
      </c>
      <c r="J90" s="14">
        <f t="shared" si="64"/>
        <v>0</v>
      </c>
      <c r="K90" s="16" t="str">
        <f t="shared" si="65"/>
        <v/>
      </c>
      <c r="L90" s="14"/>
      <c r="M90" s="14"/>
      <c r="N90" s="14"/>
      <c r="O90" s="14"/>
      <c r="P90" s="14">
        <f t="shared" si="62"/>
        <v>0</v>
      </c>
      <c r="Q90" s="16" t="str">
        <f t="shared" si="63"/>
        <v/>
      </c>
      <c r="R90" s="14">
        <f t="shared" si="72"/>
        <v>0</v>
      </c>
      <c r="S90" s="14">
        <f t="shared" si="73"/>
        <v>0</v>
      </c>
      <c r="T90" s="14">
        <f t="shared" si="74"/>
        <v>0</v>
      </c>
      <c r="U90" s="14">
        <f t="shared" si="74"/>
        <v>0</v>
      </c>
      <c r="V90" s="14">
        <f t="shared" si="75"/>
        <v>0</v>
      </c>
      <c r="W90" s="16" t="str">
        <f t="shared" si="61"/>
        <v/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0.5" hidden="1" customHeight="1" x14ac:dyDescent="0.3">
      <c r="A91" s="190"/>
      <c r="B91" s="42"/>
      <c r="C91" s="60" t="s">
        <v>168</v>
      </c>
      <c r="D91" s="60" t="s">
        <v>73</v>
      </c>
      <c r="E91" s="209" t="s">
        <v>74</v>
      </c>
      <c r="F91" s="14"/>
      <c r="G91" s="14"/>
      <c r="H91" s="14"/>
      <c r="I91" s="29">
        <f t="shared" ref="I91" si="81">H91/$H$6</f>
        <v>0</v>
      </c>
      <c r="J91" s="14">
        <f t="shared" si="64"/>
        <v>0</v>
      </c>
      <c r="K91" s="16" t="str">
        <f t="shared" si="65"/>
        <v/>
      </c>
      <c r="L91" s="14"/>
      <c r="M91" s="14"/>
      <c r="N91" s="14"/>
      <c r="O91" s="14"/>
      <c r="P91" s="14">
        <f t="shared" si="62"/>
        <v>0</v>
      </c>
      <c r="Q91" s="19" t="str">
        <f t="shared" si="63"/>
        <v/>
      </c>
      <c r="R91" s="14">
        <f t="shared" si="72"/>
        <v>0</v>
      </c>
      <c r="S91" s="14">
        <f t="shared" si="73"/>
        <v>0</v>
      </c>
      <c r="T91" s="14">
        <f t="shared" si="74"/>
        <v>0</v>
      </c>
      <c r="U91" s="14">
        <f t="shared" si="74"/>
        <v>0</v>
      </c>
      <c r="V91" s="14">
        <f t="shared" si="75"/>
        <v>0</v>
      </c>
      <c r="W91" s="16" t="str">
        <f t="shared" si="61"/>
        <v/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58.5" customHeight="1" x14ac:dyDescent="0.3">
      <c r="A92" s="190"/>
      <c r="B92" s="42" t="s">
        <v>34</v>
      </c>
      <c r="C92" s="119" t="s">
        <v>182</v>
      </c>
      <c r="D92" s="119" t="s">
        <v>73</v>
      </c>
      <c r="E92" s="209" t="s">
        <v>183</v>
      </c>
      <c r="F92" s="14">
        <v>17075.599999999999</v>
      </c>
      <c r="G92" s="14">
        <v>7621.7</v>
      </c>
      <c r="H92" s="14">
        <v>7621.7</v>
      </c>
      <c r="I92" s="16">
        <f t="shared" si="71"/>
        <v>2.4197516910672661E-2</v>
      </c>
      <c r="J92" s="14">
        <f t="shared" si="64"/>
        <v>0</v>
      </c>
      <c r="K92" s="16">
        <f t="shared" si="65"/>
        <v>1</v>
      </c>
      <c r="L92" s="14"/>
      <c r="M92" s="14"/>
      <c r="N92" s="14"/>
      <c r="O92" s="14"/>
      <c r="P92" s="13">
        <f t="shared" si="62"/>
        <v>0</v>
      </c>
      <c r="Q92" s="19" t="str">
        <f t="shared" si="63"/>
        <v/>
      </c>
      <c r="R92" s="14">
        <f t="shared" si="72"/>
        <v>17075.599999999999</v>
      </c>
      <c r="S92" s="14">
        <f t="shared" si="73"/>
        <v>17075.599999999999</v>
      </c>
      <c r="T92" s="14">
        <f t="shared" si="74"/>
        <v>7621.7</v>
      </c>
      <c r="U92" s="14">
        <f t="shared" si="74"/>
        <v>7621.7</v>
      </c>
      <c r="V92" s="14">
        <f t="shared" si="75"/>
        <v>0</v>
      </c>
      <c r="W92" s="16">
        <f t="shared" si="61"/>
        <v>1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27" customHeight="1" x14ac:dyDescent="0.3">
      <c r="A93" s="190"/>
      <c r="B93" s="42" t="s">
        <v>17</v>
      </c>
      <c r="C93" s="119" t="s">
        <v>142</v>
      </c>
      <c r="D93" s="119" t="s">
        <v>73</v>
      </c>
      <c r="E93" s="210" t="s">
        <v>143</v>
      </c>
      <c r="F93" s="22">
        <v>65054.8</v>
      </c>
      <c r="G93" s="22">
        <v>29409.9</v>
      </c>
      <c r="H93" s="22">
        <v>27936.9</v>
      </c>
      <c r="I93" s="16">
        <f t="shared" si="71"/>
        <v>8.8694597029766481E-2</v>
      </c>
      <c r="J93" s="14">
        <f t="shared" si="64"/>
        <v>-1473</v>
      </c>
      <c r="K93" s="16">
        <f t="shared" si="65"/>
        <v>0.94991482459987964</v>
      </c>
      <c r="L93" s="14">
        <v>4900</v>
      </c>
      <c r="M93" s="14">
        <v>4900</v>
      </c>
      <c r="N93" s="14">
        <v>4900</v>
      </c>
      <c r="O93" s="14">
        <v>1179</v>
      </c>
      <c r="P93" s="14">
        <f t="shared" si="62"/>
        <v>-3721</v>
      </c>
      <c r="Q93" s="16">
        <f t="shared" si="63"/>
        <v>0.24061224489795918</v>
      </c>
      <c r="R93" s="14">
        <f t="shared" si="72"/>
        <v>69954.8</v>
      </c>
      <c r="S93" s="14">
        <f>SUM(F93,M93)</f>
        <v>69954.8</v>
      </c>
      <c r="T93" s="14">
        <f t="shared" si="74"/>
        <v>34309.9</v>
      </c>
      <c r="U93" s="14">
        <f t="shared" si="74"/>
        <v>29115.9</v>
      </c>
      <c r="V93" s="14">
        <f t="shared" si="75"/>
        <v>-5194</v>
      </c>
      <c r="W93" s="16">
        <f t="shared" si="61"/>
        <v>0.84861512274882756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s="48" customFormat="1" ht="69" hidden="1" customHeight="1" x14ac:dyDescent="0.3">
      <c r="A94" s="200"/>
      <c r="B94" s="44"/>
      <c r="C94" s="116"/>
      <c r="D94" s="116"/>
      <c r="E94" s="202" t="s">
        <v>286</v>
      </c>
      <c r="F94" s="21"/>
      <c r="G94" s="21"/>
      <c r="H94" s="21"/>
      <c r="I94" s="30">
        <f t="shared" si="71"/>
        <v>0</v>
      </c>
      <c r="J94" s="14">
        <f t="shared" si="64"/>
        <v>0</v>
      </c>
      <c r="K94" s="16" t="str">
        <f t="shared" si="65"/>
        <v/>
      </c>
      <c r="L94" s="21"/>
      <c r="M94" s="21"/>
      <c r="N94" s="21"/>
      <c r="O94" s="33"/>
      <c r="P94" s="14">
        <f t="shared" si="62"/>
        <v>0</v>
      </c>
      <c r="Q94" s="16" t="str">
        <f t="shared" si="63"/>
        <v/>
      </c>
      <c r="R94" s="21">
        <f t="shared" si="72"/>
        <v>0</v>
      </c>
      <c r="S94" s="21">
        <f t="shared" si="73"/>
        <v>0</v>
      </c>
      <c r="T94" s="21">
        <f t="shared" si="74"/>
        <v>0</v>
      </c>
      <c r="U94" s="14">
        <f t="shared" si="74"/>
        <v>0</v>
      </c>
      <c r="V94" s="14">
        <f t="shared" si="75"/>
        <v>0</v>
      </c>
      <c r="W94" s="16" t="str">
        <f t="shared" si="61"/>
        <v/>
      </c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  <c r="BQ94" s="46"/>
      <c r="BR94" s="46"/>
      <c r="BS94" s="46"/>
      <c r="BT94" s="46"/>
      <c r="BU94" s="46"/>
      <c r="BV94" s="46"/>
      <c r="BW94" s="46"/>
      <c r="BX94" s="46"/>
      <c r="BY94" s="46"/>
      <c r="BZ94" s="46"/>
      <c r="CA94" s="46"/>
      <c r="CB94" s="46"/>
      <c r="CC94" s="46"/>
      <c r="CD94" s="46"/>
      <c r="CE94" s="46"/>
      <c r="CF94" s="46"/>
      <c r="CG94" s="46"/>
      <c r="CH94" s="46"/>
      <c r="CI94" s="46"/>
      <c r="CJ94" s="46"/>
      <c r="CK94" s="46"/>
      <c r="CL94" s="46"/>
      <c r="CM94" s="46"/>
      <c r="CN94" s="46"/>
      <c r="CO94" s="46"/>
      <c r="CP94" s="46"/>
      <c r="CQ94" s="46"/>
      <c r="CR94" s="46"/>
      <c r="CS94" s="46"/>
      <c r="CT94" s="46"/>
      <c r="CU94" s="46"/>
      <c r="CV94" s="46"/>
      <c r="CW94" s="46"/>
      <c r="CX94" s="46"/>
      <c r="CY94" s="46"/>
      <c r="CZ94" s="46"/>
      <c r="DA94" s="46"/>
      <c r="DB94" s="46"/>
      <c r="DC94" s="46"/>
      <c r="DD94" s="46"/>
      <c r="DE94" s="46"/>
      <c r="DF94" s="46"/>
      <c r="DG94" s="46"/>
      <c r="DH94" s="46"/>
      <c r="DI94" s="46"/>
      <c r="DJ94" s="46"/>
      <c r="DK94" s="46"/>
      <c r="DL94" s="46"/>
      <c r="DM94" s="46"/>
      <c r="DN94" s="46"/>
      <c r="DO94" s="46"/>
      <c r="DP94" s="46"/>
      <c r="DQ94" s="46"/>
      <c r="DR94" s="46"/>
      <c r="DS94" s="46"/>
      <c r="DT94" s="46"/>
      <c r="DU94" s="46"/>
      <c r="DV94" s="46"/>
      <c r="DW94" s="46"/>
      <c r="DX94" s="46"/>
      <c r="DY94" s="46"/>
      <c r="DZ94" s="46"/>
      <c r="EA94" s="46"/>
      <c r="EB94" s="46"/>
      <c r="EC94" s="46"/>
      <c r="ED94" s="46"/>
      <c r="EE94" s="46"/>
      <c r="EF94" s="46"/>
      <c r="EG94" s="46"/>
      <c r="EH94" s="46"/>
      <c r="EI94" s="46"/>
      <c r="EJ94" s="46"/>
      <c r="EK94" s="46"/>
      <c r="EL94" s="46"/>
      <c r="EM94" s="46"/>
      <c r="EN94" s="46"/>
      <c r="EO94" s="46"/>
      <c r="EP94" s="46"/>
      <c r="EQ94" s="46"/>
      <c r="ER94" s="46"/>
      <c r="ES94" s="46"/>
      <c r="ET94" s="46"/>
      <c r="EU94" s="46"/>
      <c r="EV94" s="46"/>
      <c r="EW94" s="46"/>
      <c r="EX94" s="46"/>
      <c r="EY94" s="46"/>
      <c r="EZ94" s="46"/>
      <c r="FA94" s="46"/>
      <c r="FB94" s="46"/>
      <c r="FC94" s="46"/>
      <c r="FD94" s="46"/>
      <c r="FE94" s="46"/>
      <c r="FF94" s="46"/>
      <c r="FG94" s="46"/>
      <c r="FH94" s="46"/>
      <c r="FI94" s="46"/>
      <c r="FJ94" s="46"/>
      <c r="FK94" s="46"/>
      <c r="FL94" s="46"/>
      <c r="FM94" s="46"/>
      <c r="FN94" s="46"/>
      <c r="FO94" s="46"/>
      <c r="FP94" s="46"/>
      <c r="FQ94" s="46"/>
      <c r="FR94" s="46"/>
      <c r="FS94" s="46"/>
      <c r="FT94" s="46"/>
      <c r="FU94" s="46"/>
      <c r="FV94" s="46"/>
      <c r="FW94" s="46"/>
      <c r="FX94" s="46"/>
      <c r="FY94" s="46"/>
      <c r="FZ94" s="46"/>
      <c r="GA94" s="46"/>
      <c r="GB94" s="46"/>
      <c r="GC94" s="46"/>
      <c r="GD94" s="46"/>
      <c r="GE94" s="47"/>
      <c r="GF94" s="47"/>
      <c r="GG94" s="47"/>
      <c r="GH94" s="47"/>
      <c r="GI94" s="47"/>
      <c r="GJ94" s="47"/>
      <c r="GK94" s="47"/>
      <c r="GL94" s="47"/>
      <c r="GM94" s="47"/>
      <c r="GN94" s="47"/>
    </row>
    <row r="95" spans="1:196" s="48" customFormat="1" ht="135.6" hidden="1" customHeight="1" x14ac:dyDescent="0.3">
      <c r="A95" s="200"/>
      <c r="B95" s="44" t="s">
        <v>17</v>
      </c>
      <c r="C95" s="120" t="s">
        <v>285</v>
      </c>
      <c r="D95" s="120" t="s">
        <v>266</v>
      </c>
      <c r="E95" s="211" t="s">
        <v>288</v>
      </c>
      <c r="F95" s="23"/>
      <c r="G95" s="23"/>
      <c r="H95" s="23"/>
      <c r="I95" s="30">
        <f t="shared" ref="I95:I97" si="82">H95/$H$6</f>
        <v>0</v>
      </c>
      <c r="J95" s="14">
        <f t="shared" si="64"/>
        <v>0</v>
      </c>
      <c r="K95" s="16" t="str">
        <f t="shared" si="65"/>
        <v/>
      </c>
      <c r="L95" s="21"/>
      <c r="M95" s="21"/>
      <c r="N95" s="21"/>
      <c r="O95" s="33"/>
      <c r="P95" s="14">
        <f t="shared" si="62"/>
        <v>0</v>
      </c>
      <c r="Q95" s="16" t="str">
        <f t="shared" si="63"/>
        <v/>
      </c>
      <c r="R95" s="21">
        <f t="shared" si="72"/>
        <v>0</v>
      </c>
      <c r="S95" s="21">
        <f t="shared" si="73"/>
        <v>0</v>
      </c>
      <c r="T95" s="21">
        <f t="shared" si="74"/>
        <v>0</v>
      </c>
      <c r="U95" s="14">
        <f t="shared" si="74"/>
        <v>0</v>
      </c>
      <c r="V95" s="21">
        <f t="shared" si="75"/>
        <v>0</v>
      </c>
      <c r="W95" s="16" t="str">
        <f t="shared" si="61"/>
        <v/>
      </c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  <c r="BQ95" s="46"/>
      <c r="BR95" s="46"/>
      <c r="BS95" s="46"/>
      <c r="BT95" s="46"/>
      <c r="BU95" s="46"/>
      <c r="BV95" s="46"/>
      <c r="BW95" s="46"/>
      <c r="BX95" s="46"/>
      <c r="BY95" s="46"/>
      <c r="BZ95" s="46"/>
      <c r="CA95" s="46"/>
      <c r="CB95" s="46"/>
      <c r="CC95" s="46"/>
      <c r="CD95" s="46"/>
      <c r="CE95" s="46"/>
      <c r="CF95" s="46"/>
      <c r="CG95" s="46"/>
      <c r="CH95" s="46"/>
      <c r="CI95" s="46"/>
      <c r="CJ95" s="46"/>
      <c r="CK95" s="46"/>
      <c r="CL95" s="46"/>
      <c r="CM95" s="46"/>
      <c r="CN95" s="46"/>
      <c r="CO95" s="46"/>
      <c r="CP95" s="46"/>
      <c r="CQ95" s="46"/>
      <c r="CR95" s="46"/>
      <c r="CS95" s="46"/>
      <c r="CT95" s="46"/>
      <c r="CU95" s="46"/>
      <c r="CV95" s="46"/>
      <c r="CW95" s="46"/>
      <c r="CX95" s="46"/>
      <c r="CY95" s="46"/>
      <c r="CZ95" s="46"/>
      <c r="DA95" s="46"/>
      <c r="DB95" s="46"/>
      <c r="DC95" s="46"/>
      <c r="DD95" s="46"/>
      <c r="DE95" s="46"/>
      <c r="DF95" s="46"/>
      <c r="DG95" s="46"/>
      <c r="DH95" s="46"/>
      <c r="DI95" s="46"/>
      <c r="DJ95" s="46"/>
      <c r="DK95" s="46"/>
      <c r="DL95" s="46"/>
      <c r="DM95" s="46"/>
      <c r="DN95" s="46"/>
      <c r="DO95" s="46"/>
      <c r="DP95" s="46"/>
      <c r="DQ95" s="46"/>
      <c r="DR95" s="46"/>
      <c r="DS95" s="46"/>
      <c r="DT95" s="46"/>
      <c r="DU95" s="46"/>
      <c r="DV95" s="46"/>
      <c r="DW95" s="46"/>
      <c r="DX95" s="46"/>
      <c r="DY95" s="46"/>
      <c r="DZ95" s="46"/>
      <c r="EA95" s="46"/>
      <c r="EB95" s="46"/>
      <c r="EC95" s="46"/>
      <c r="ED95" s="46"/>
      <c r="EE95" s="46"/>
      <c r="EF95" s="46"/>
      <c r="EG95" s="46"/>
      <c r="EH95" s="46"/>
      <c r="EI95" s="46"/>
      <c r="EJ95" s="46"/>
      <c r="EK95" s="46"/>
      <c r="EL95" s="46"/>
      <c r="EM95" s="46"/>
      <c r="EN95" s="46"/>
      <c r="EO95" s="46"/>
      <c r="EP95" s="46"/>
      <c r="EQ95" s="46"/>
      <c r="ER95" s="46"/>
      <c r="ES95" s="46"/>
      <c r="ET95" s="46"/>
      <c r="EU95" s="46"/>
      <c r="EV95" s="46"/>
      <c r="EW95" s="46"/>
      <c r="EX95" s="46"/>
      <c r="EY95" s="46"/>
      <c r="EZ95" s="46"/>
      <c r="FA95" s="46"/>
      <c r="FB95" s="46"/>
      <c r="FC95" s="46"/>
      <c r="FD95" s="46"/>
      <c r="FE95" s="46"/>
      <c r="FF95" s="46"/>
      <c r="FG95" s="46"/>
      <c r="FH95" s="46"/>
      <c r="FI95" s="46"/>
      <c r="FJ95" s="46"/>
      <c r="FK95" s="46"/>
      <c r="FL95" s="46"/>
      <c r="FM95" s="46"/>
      <c r="FN95" s="46"/>
      <c r="FO95" s="46"/>
      <c r="FP95" s="46"/>
      <c r="FQ95" s="46"/>
      <c r="FR95" s="46"/>
      <c r="FS95" s="46"/>
      <c r="FT95" s="46"/>
      <c r="FU95" s="46"/>
      <c r="FV95" s="46"/>
      <c r="FW95" s="46"/>
      <c r="FX95" s="46"/>
      <c r="FY95" s="46"/>
      <c r="FZ95" s="46"/>
      <c r="GA95" s="46"/>
      <c r="GB95" s="46"/>
      <c r="GC95" s="46"/>
      <c r="GD95" s="46"/>
      <c r="GE95" s="47"/>
      <c r="GF95" s="47"/>
      <c r="GG95" s="47"/>
      <c r="GH95" s="47"/>
      <c r="GI95" s="47"/>
      <c r="GJ95" s="47"/>
      <c r="GK95" s="47"/>
      <c r="GL95" s="47"/>
      <c r="GM95" s="47"/>
      <c r="GN95" s="47"/>
    </row>
    <row r="96" spans="1:196" ht="38.25" hidden="1" customHeight="1" x14ac:dyDescent="0.3">
      <c r="A96" s="190"/>
      <c r="B96" s="42" t="s">
        <v>17</v>
      </c>
      <c r="C96" s="119" t="s">
        <v>174</v>
      </c>
      <c r="D96" s="119" t="s">
        <v>72</v>
      </c>
      <c r="E96" s="210" t="s">
        <v>175</v>
      </c>
      <c r="F96" s="22"/>
      <c r="G96" s="22"/>
      <c r="H96" s="22"/>
      <c r="I96" s="16">
        <f t="shared" si="82"/>
        <v>0</v>
      </c>
      <c r="J96" s="14">
        <f t="shared" si="64"/>
        <v>0</v>
      </c>
      <c r="K96" s="16" t="str">
        <f t="shared" si="65"/>
        <v/>
      </c>
      <c r="L96" s="14"/>
      <c r="M96" s="14"/>
      <c r="N96" s="14"/>
      <c r="O96" s="14"/>
      <c r="P96" s="14">
        <f t="shared" si="62"/>
        <v>0</v>
      </c>
      <c r="Q96" s="16" t="str">
        <f t="shared" si="63"/>
        <v/>
      </c>
      <c r="R96" s="14">
        <f t="shared" si="72"/>
        <v>0</v>
      </c>
      <c r="S96" s="14">
        <f t="shared" si="73"/>
        <v>0</v>
      </c>
      <c r="T96" s="14">
        <f t="shared" si="74"/>
        <v>0</v>
      </c>
      <c r="U96" s="14">
        <f t="shared" si="74"/>
        <v>0</v>
      </c>
      <c r="V96" s="14">
        <f t="shared" si="75"/>
        <v>0</v>
      </c>
      <c r="W96" s="16" t="str">
        <f t="shared" si="61"/>
        <v/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48" customFormat="1" ht="121.15" hidden="1" customHeight="1" x14ac:dyDescent="0.3">
      <c r="A97" s="200"/>
      <c r="B97" s="44" t="s">
        <v>17</v>
      </c>
      <c r="C97" s="61" t="s">
        <v>200</v>
      </c>
      <c r="D97" s="61" t="s">
        <v>72</v>
      </c>
      <c r="E97" s="211" t="s">
        <v>330</v>
      </c>
      <c r="F97" s="23"/>
      <c r="G97" s="23"/>
      <c r="H97" s="23"/>
      <c r="I97" s="30">
        <f t="shared" si="82"/>
        <v>0</v>
      </c>
      <c r="J97" s="14">
        <f t="shared" si="64"/>
        <v>0</v>
      </c>
      <c r="K97" s="16" t="str">
        <f t="shared" si="65"/>
        <v/>
      </c>
      <c r="L97" s="21"/>
      <c r="M97" s="21"/>
      <c r="N97" s="21"/>
      <c r="O97" s="21"/>
      <c r="P97" s="14">
        <f t="shared" si="62"/>
        <v>0</v>
      </c>
      <c r="Q97" s="16" t="str">
        <f t="shared" si="63"/>
        <v/>
      </c>
      <c r="R97" s="21">
        <f t="shared" si="72"/>
        <v>0</v>
      </c>
      <c r="S97" s="21">
        <f t="shared" si="73"/>
        <v>0</v>
      </c>
      <c r="T97" s="21">
        <f t="shared" si="74"/>
        <v>0</v>
      </c>
      <c r="U97" s="14">
        <f t="shared" si="74"/>
        <v>0</v>
      </c>
      <c r="V97" s="37">
        <f t="shared" si="75"/>
        <v>0</v>
      </c>
      <c r="W97" s="16" t="str">
        <f t="shared" si="61"/>
        <v/>
      </c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  <c r="BQ97" s="46"/>
      <c r="BR97" s="46"/>
      <c r="BS97" s="46"/>
      <c r="BT97" s="46"/>
      <c r="BU97" s="46"/>
      <c r="BV97" s="46"/>
      <c r="BW97" s="46"/>
      <c r="BX97" s="46"/>
      <c r="BY97" s="46"/>
      <c r="BZ97" s="46"/>
      <c r="CA97" s="46"/>
      <c r="CB97" s="46"/>
      <c r="CC97" s="46"/>
      <c r="CD97" s="46"/>
      <c r="CE97" s="46"/>
      <c r="CF97" s="46"/>
      <c r="CG97" s="46"/>
      <c r="CH97" s="46"/>
      <c r="CI97" s="46"/>
      <c r="CJ97" s="46"/>
      <c r="CK97" s="46"/>
      <c r="CL97" s="46"/>
      <c r="CM97" s="46"/>
      <c r="CN97" s="46"/>
      <c r="CO97" s="46"/>
      <c r="CP97" s="46"/>
      <c r="CQ97" s="46"/>
      <c r="CR97" s="46"/>
      <c r="CS97" s="46"/>
      <c r="CT97" s="46"/>
      <c r="CU97" s="46"/>
      <c r="CV97" s="46"/>
      <c r="CW97" s="46"/>
      <c r="CX97" s="46"/>
      <c r="CY97" s="46"/>
      <c r="CZ97" s="46"/>
      <c r="DA97" s="46"/>
      <c r="DB97" s="46"/>
      <c r="DC97" s="46"/>
      <c r="DD97" s="46"/>
      <c r="DE97" s="46"/>
      <c r="DF97" s="46"/>
      <c r="DG97" s="46"/>
      <c r="DH97" s="46"/>
      <c r="DI97" s="46"/>
      <c r="DJ97" s="46"/>
      <c r="DK97" s="46"/>
      <c r="DL97" s="46"/>
      <c r="DM97" s="46"/>
      <c r="DN97" s="46"/>
      <c r="DO97" s="46"/>
      <c r="DP97" s="46"/>
      <c r="DQ97" s="46"/>
      <c r="DR97" s="46"/>
      <c r="DS97" s="46"/>
      <c r="DT97" s="46"/>
      <c r="DU97" s="46"/>
      <c r="DV97" s="46"/>
      <c r="DW97" s="46"/>
      <c r="DX97" s="46"/>
      <c r="DY97" s="46"/>
      <c r="DZ97" s="46"/>
      <c r="EA97" s="46"/>
      <c r="EB97" s="46"/>
      <c r="EC97" s="46"/>
      <c r="ED97" s="46"/>
      <c r="EE97" s="46"/>
      <c r="EF97" s="46"/>
      <c r="EG97" s="46"/>
      <c r="EH97" s="46"/>
      <c r="EI97" s="46"/>
      <c r="EJ97" s="46"/>
      <c r="EK97" s="46"/>
      <c r="EL97" s="46"/>
      <c r="EM97" s="46"/>
      <c r="EN97" s="46"/>
      <c r="EO97" s="46"/>
      <c r="EP97" s="46"/>
      <c r="EQ97" s="46"/>
      <c r="ER97" s="46"/>
      <c r="ES97" s="46"/>
      <c r="ET97" s="46"/>
      <c r="EU97" s="46"/>
      <c r="EV97" s="46"/>
      <c r="EW97" s="46"/>
      <c r="EX97" s="46"/>
      <c r="EY97" s="46"/>
      <c r="EZ97" s="46"/>
      <c r="FA97" s="46"/>
      <c r="FB97" s="46"/>
      <c r="FC97" s="46"/>
      <c r="FD97" s="46"/>
      <c r="FE97" s="46"/>
      <c r="FF97" s="46"/>
      <c r="FG97" s="46"/>
      <c r="FH97" s="46"/>
      <c r="FI97" s="46"/>
      <c r="FJ97" s="46"/>
      <c r="FK97" s="46"/>
      <c r="FL97" s="46"/>
      <c r="FM97" s="46"/>
      <c r="FN97" s="46"/>
      <c r="FO97" s="46"/>
      <c r="FP97" s="46"/>
      <c r="FQ97" s="46"/>
      <c r="FR97" s="46"/>
      <c r="FS97" s="46"/>
      <c r="FT97" s="46"/>
      <c r="FU97" s="46"/>
      <c r="FV97" s="46"/>
      <c r="FW97" s="46"/>
      <c r="FX97" s="46"/>
      <c r="FY97" s="46"/>
      <c r="FZ97" s="46"/>
      <c r="GA97" s="46"/>
      <c r="GB97" s="46"/>
      <c r="GC97" s="46"/>
      <c r="GD97" s="46"/>
      <c r="GE97" s="47"/>
      <c r="GF97" s="47"/>
      <c r="GG97" s="47"/>
      <c r="GH97" s="47"/>
      <c r="GI97" s="47"/>
      <c r="GJ97" s="47"/>
      <c r="GK97" s="47"/>
      <c r="GL97" s="47"/>
      <c r="GM97" s="47"/>
      <c r="GN97" s="47"/>
    </row>
    <row r="98" spans="1:196" ht="36.6" customHeight="1" x14ac:dyDescent="0.3">
      <c r="A98" s="190"/>
      <c r="B98" s="42" t="s">
        <v>17</v>
      </c>
      <c r="C98" s="60" t="s">
        <v>264</v>
      </c>
      <c r="D98" s="60" t="s">
        <v>266</v>
      </c>
      <c r="E98" s="210" t="s">
        <v>265</v>
      </c>
      <c r="F98" s="22">
        <v>170</v>
      </c>
      <c r="G98" s="22"/>
      <c r="H98" s="22"/>
      <c r="I98" s="16">
        <f t="shared" ref="I98" si="83">H98/$H$6</f>
        <v>0</v>
      </c>
      <c r="J98" s="14">
        <f t="shared" si="64"/>
        <v>0</v>
      </c>
      <c r="K98" s="16" t="str">
        <f t="shared" si="65"/>
        <v/>
      </c>
      <c r="L98" s="14">
        <v>2600</v>
      </c>
      <c r="M98" s="14">
        <v>2600</v>
      </c>
      <c r="N98" s="14"/>
      <c r="O98" s="14"/>
      <c r="P98" s="14">
        <f t="shared" si="62"/>
        <v>0</v>
      </c>
      <c r="Q98" s="16" t="str">
        <f t="shared" si="63"/>
        <v/>
      </c>
      <c r="R98" s="14">
        <f t="shared" ref="R98:R99" si="84">SUM(F98,L98)</f>
        <v>2770</v>
      </c>
      <c r="S98" s="14">
        <f t="shared" ref="S98:S99" si="85">SUM(F98,M98)</f>
        <v>2770</v>
      </c>
      <c r="T98" s="14">
        <f t="shared" ref="T98:T99" si="86">SUM(G98,N98)</f>
        <v>0</v>
      </c>
      <c r="U98" s="14">
        <f t="shared" si="74"/>
        <v>0</v>
      </c>
      <c r="V98" s="14">
        <f t="shared" ref="V98" si="87">U98-T98</f>
        <v>0</v>
      </c>
      <c r="W98" s="16" t="str">
        <f t="shared" si="61"/>
        <v/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" customFormat="1" ht="31.5" customHeight="1" thickBot="1" x14ac:dyDescent="0.35">
      <c r="A99" s="192">
        <v>11</v>
      </c>
      <c r="B99" s="38" t="s">
        <v>30</v>
      </c>
      <c r="C99" s="38" t="s">
        <v>259</v>
      </c>
      <c r="D99" s="38"/>
      <c r="E99" s="193" t="s">
        <v>260</v>
      </c>
      <c r="F99" s="13">
        <f>F100+F101+F102+F104+F105+F106+F107+F108+F109+F111+F114+F115+F117+F118+F126+F131+F133+F134+F135+F120</f>
        <v>7117.4999999999991</v>
      </c>
      <c r="G99" s="13">
        <f t="shared" ref="G99:H99" si="88">G100+G101+G102+G104+G105+G106+G107+G108+G109+G111+G114+G115+G117+G118+G126+G131+G133+G134+G135+G120</f>
        <v>3543.2999999999997</v>
      </c>
      <c r="H99" s="13">
        <f t="shared" si="88"/>
        <v>1371.5</v>
      </c>
      <c r="I99" s="19">
        <f t="shared" ref="I99" si="89">H99/$H$6</f>
        <v>4.3542640674636311E-3</v>
      </c>
      <c r="J99" s="13">
        <f t="shared" si="64"/>
        <v>-2171.7999999999997</v>
      </c>
      <c r="K99" s="19">
        <f t="shared" si="65"/>
        <v>0.38706855191488165</v>
      </c>
      <c r="L99" s="13">
        <f>L100+L101+L102+L104+L105+L106+L107+L108+L109+L111+L114+L115+L117+L118+L120+L131+L133+L134+L135</f>
        <v>17469.600000000002</v>
      </c>
      <c r="M99" s="13">
        <f>M100+M101+M102+M104+M105+M106+M107+M108+M109+M111+M114+M115+M117+M118+M120+M131+M133+M134+M135</f>
        <v>17469.600000000002</v>
      </c>
      <c r="N99" s="13">
        <f>N100+N101+N102+N104+N105+N106+N107+N108+N109+N111+N114+N115+N117+N118+N120+N131+N133+N134+N135</f>
        <v>8385.4</v>
      </c>
      <c r="O99" s="13">
        <f>O100+O101+O102+O104+O105+O106+O107+O108+O109+O111+O114+O115+O117+O118+O131+O133+O134+O135+O120</f>
        <v>48</v>
      </c>
      <c r="P99" s="13">
        <f t="shared" si="62"/>
        <v>-8337.4</v>
      </c>
      <c r="Q99" s="19">
        <f t="shared" si="63"/>
        <v>5.7242349798459231E-3</v>
      </c>
      <c r="R99" s="13">
        <f t="shared" si="84"/>
        <v>24587.100000000002</v>
      </c>
      <c r="S99" s="13">
        <f t="shared" si="85"/>
        <v>24587.100000000002</v>
      </c>
      <c r="T99" s="13">
        <f t="shared" si="86"/>
        <v>11928.699999999999</v>
      </c>
      <c r="U99" s="13">
        <f>U100+U101+U102+U104+U105+U106+U107+U108+U109+U111+U114+U115+U117+U118+U131+U133+U134+U135+U120</f>
        <v>1419.5</v>
      </c>
      <c r="V99" s="13">
        <f t="shared" ref="V99" si="90">U99-T99</f>
        <v>-10509.199999999999</v>
      </c>
      <c r="W99" s="19">
        <f t="shared" si="61"/>
        <v>0.11899871737909413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0" customHeight="1" thickBot="1" x14ac:dyDescent="0.35">
      <c r="A100" s="190"/>
      <c r="B100" s="73">
        <v>180404</v>
      </c>
      <c r="C100" s="60" t="s">
        <v>201</v>
      </c>
      <c r="D100" s="60" t="s">
        <v>203</v>
      </c>
      <c r="E100" s="205" t="s">
        <v>202</v>
      </c>
      <c r="F100" s="15">
        <v>180</v>
      </c>
      <c r="G100" s="15">
        <v>150</v>
      </c>
      <c r="H100" s="15"/>
      <c r="I100" s="29">
        <f t="shared" si="71"/>
        <v>0</v>
      </c>
      <c r="J100" s="14">
        <f t="shared" si="64"/>
        <v>-150</v>
      </c>
      <c r="K100" s="16">
        <f t="shared" si="65"/>
        <v>0</v>
      </c>
      <c r="L100" s="14">
        <v>160</v>
      </c>
      <c r="M100" s="14">
        <v>160</v>
      </c>
      <c r="N100" s="14">
        <v>160</v>
      </c>
      <c r="O100" s="15">
        <v>48</v>
      </c>
      <c r="P100" s="14">
        <f t="shared" si="62"/>
        <v>-112</v>
      </c>
      <c r="Q100" s="16">
        <f t="shared" si="63"/>
        <v>0.3</v>
      </c>
      <c r="R100" s="14">
        <f t="shared" si="72"/>
        <v>340</v>
      </c>
      <c r="S100" s="14">
        <f t="shared" si="73"/>
        <v>340</v>
      </c>
      <c r="T100" s="14">
        <f t="shared" si="74"/>
        <v>310</v>
      </c>
      <c r="U100" s="14">
        <f t="shared" si="74"/>
        <v>48</v>
      </c>
      <c r="V100" s="14">
        <f>U100-T100</f>
        <v>-262</v>
      </c>
      <c r="W100" s="16">
        <f t="shared" si="61"/>
        <v>0.15483870967741936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39" hidden="1" customHeight="1" thickBot="1" x14ac:dyDescent="0.35">
      <c r="A101" s="190"/>
      <c r="B101" s="73">
        <v>180404</v>
      </c>
      <c r="C101" s="119" t="s">
        <v>77</v>
      </c>
      <c r="D101" s="119" t="s">
        <v>158</v>
      </c>
      <c r="E101" s="205" t="s">
        <v>159</v>
      </c>
      <c r="F101" s="15"/>
      <c r="G101" s="15"/>
      <c r="H101" s="15"/>
      <c r="I101" s="16">
        <f t="shared" si="71"/>
        <v>0</v>
      </c>
      <c r="J101" s="14">
        <f t="shared" si="64"/>
        <v>0</v>
      </c>
      <c r="K101" s="16" t="str">
        <f t="shared" si="65"/>
        <v/>
      </c>
      <c r="L101" s="14"/>
      <c r="M101" s="14"/>
      <c r="N101" s="14"/>
      <c r="O101" s="15"/>
      <c r="P101" s="14">
        <f t="shared" si="62"/>
        <v>0</v>
      </c>
      <c r="Q101" s="16" t="str">
        <f t="shared" si="63"/>
        <v/>
      </c>
      <c r="R101" s="14">
        <f t="shared" si="72"/>
        <v>0</v>
      </c>
      <c r="S101" s="14">
        <f t="shared" si="73"/>
        <v>0</v>
      </c>
      <c r="T101" s="14">
        <f t="shared" si="74"/>
        <v>0</v>
      </c>
      <c r="U101" s="14">
        <f t="shared" si="74"/>
        <v>0</v>
      </c>
      <c r="V101" s="14">
        <f t="shared" si="75"/>
        <v>0</v>
      </c>
      <c r="W101" s="16" t="str">
        <f t="shared" si="61"/>
        <v/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5" customFormat="1" ht="27" customHeight="1" thickBot="1" x14ac:dyDescent="0.35">
      <c r="A102" s="190"/>
      <c r="B102" s="73">
        <v>180404</v>
      </c>
      <c r="C102" s="119" t="s">
        <v>179</v>
      </c>
      <c r="D102" s="119" t="s">
        <v>158</v>
      </c>
      <c r="E102" s="205" t="s">
        <v>180</v>
      </c>
      <c r="F102" s="15"/>
      <c r="G102" s="15"/>
      <c r="H102" s="15"/>
      <c r="I102" s="16">
        <f t="shared" si="71"/>
        <v>0</v>
      </c>
      <c r="J102" s="14">
        <f t="shared" si="64"/>
        <v>0</v>
      </c>
      <c r="K102" s="16" t="str">
        <f t="shared" si="65"/>
        <v/>
      </c>
      <c r="L102" s="14">
        <v>13500</v>
      </c>
      <c r="M102" s="14">
        <v>13500</v>
      </c>
      <c r="N102" s="14">
        <v>4415.8</v>
      </c>
      <c r="O102" s="15"/>
      <c r="P102" s="14">
        <f t="shared" si="62"/>
        <v>-4415.8</v>
      </c>
      <c r="Q102" s="16">
        <f t="shared" si="63"/>
        <v>0</v>
      </c>
      <c r="R102" s="14">
        <f t="shared" si="72"/>
        <v>13500</v>
      </c>
      <c r="S102" s="14">
        <f t="shared" si="73"/>
        <v>13500</v>
      </c>
      <c r="T102" s="14">
        <f t="shared" si="74"/>
        <v>4415.8</v>
      </c>
      <c r="U102" s="14">
        <f t="shared" si="74"/>
        <v>0</v>
      </c>
      <c r="V102" s="14">
        <f t="shared" si="75"/>
        <v>-4415.8</v>
      </c>
      <c r="W102" s="16">
        <f t="shared" si="61"/>
        <v>0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48" customFormat="1" ht="73.5" hidden="1" customHeight="1" x14ac:dyDescent="0.3">
      <c r="A103" s="200"/>
      <c r="B103" s="44"/>
      <c r="C103" s="116"/>
      <c r="D103" s="116"/>
      <c r="E103" s="202" t="s">
        <v>278</v>
      </c>
      <c r="F103" s="21"/>
      <c r="G103" s="21"/>
      <c r="H103" s="21"/>
      <c r="I103" s="30">
        <f t="shared" si="71"/>
        <v>0</v>
      </c>
      <c r="J103" s="14">
        <f t="shared" si="64"/>
        <v>0</v>
      </c>
      <c r="K103" s="16" t="str">
        <f t="shared" si="65"/>
        <v/>
      </c>
      <c r="L103" s="21"/>
      <c r="M103" s="21"/>
      <c r="N103" s="21"/>
      <c r="O103" s="21"/>
      <c r="P103" s="14">
        <f t="shared" si="62"/>
        <v>0</v>
      </c>
      <c r="Q103" s="16" t="str">
        <f t="shared" si="63"/>
        <v/>
      </c>
      <c r="R103" s="21">
        <f t="shared" si="72"/>
        <v>0</v>
      </c>
      <c r="S103" s="21">
        <f t="shared" si="73"/>
        <v>0</v>
      </c>
      <c r="T103" s="21">
        <f t="shared" si="74"/>
        <v>0</v>
      </c>
      <c r="U103" s="14">
        <f t="shared" si="74"/>
        <v>0</v>
      </c>
      <c r="V103" s="21">
        <f t="shared" si="75"/>
        <v>0</v>
      </c>
      <c r="W103" s="16" t="str">
        <f t="shared" si="61"/>
        <v/>
      </c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  <c r="BQ103" s="46"/>
      <c r="BR103" s="46"/>
      <c r="BS103" s="46"/>
      <c r="BT103" s="46"/>
      <c r="BU103" s="46"/>
      <c r="BV103" s="46"/>
      <c r="BW103" s="46"/>
      <c r="BX103" s="46"/>
      <c r="BY103" s="46"/>
      <c r="BZ103" s="46"/>
      <c r="CA103" s="46"/>
      <c r="CB103" s="46"/>
      <c r="CC103" s="46"/>
      <c r="CD103" s="46"/>
      <c r="CE103" s="46"/>
      <c r="CF103" s="46"/>
      <c r="CG103" s="46"/>
      <c r="CH103" s="46"/>
      <c r="CI103" s="46"/>
      <c r="CJ103" s="46"/>
      <c r="CK103" s="46"/>
      <c r="CL103" s="46"/>
      <c r="CM103" s="46"/>
      <c r="CN103" s="46"/>
      <c r="CO103" s="46"/>
      <c r="CP103" s="46"/>
      <c r="CQ103" s="46"/>
      <c r="CR103" s="46"/>
      <c r="CS103" s="46"/>
      <c r="CT103" s="46"/>
      <c r="CU103" s="46"/>
      <c r="CV103" s="46"/>
      <c r="CW103" s="46"/>
      <c r="CX103" s="46"/>
      <c r="CY103" s="46"/>
      <c r="CZ103" s="46"/>
      <c r="DA103" s="46"/>
      <c r="DB103" s="46"/>
      <c r="DC103" s="46"/>
      <c r="DD103" s="46"/>
      <c r="DE103" s="46"/>
      <c r="DF103" s="46"/>
      <c r="DG103" s="46"/>
      <c r="DH103" s="46"/>
      <c r="DI103" s="46"/>
      <c r="DJ103" s="46"/>
      <c r="DK103" s="46"/>
      <c r="DL103" s="46"/>
      <c r="DM103" s="46"/>
      <c r="DN103" s="46"/>
      <c r="DO103" s="46"/>
      <c r="DP103" s="46"/>
      <c r="DQ103" s="46"/>
      <c r="DR103" s="46"/>
      <c r="DS103" s="46"/>
      <c r="DT103" s="46"/>
      <c r="DU103" s="46"/>
      <c r="DV103" s="46"/>
      <c r="DW103" s="46"/>
      <c r="DX103" s="46"/>
      <c r="DY103" s="46"/>
      <c r="DZ103" s="46"/>
      <c r="EA103" s="46"/>
      <c r="EB103" s="46"/>
      <c r="EC103" s="46"/>
      <c r="ED103" s="46"/>
      <c r="EE103" s="46"/>
      <c r="EF103" s="46"/>
      <c r="EG103" s="46"/>
      <c r="EH103" s="46"/>
      <c r="EI103" s="46"/>
      <c r="EJ103" s="46"/>
      <c r="EK103" s="46"/>
      <c r="EL103" s="46"/>
      <c r="EM103" s="46"/>
      <c r="EN103" s="46"/>
      <c r="EO103" s="46"/>
      <c r="EP103" s="46"/>
      <c r="EQ103" s="46"/>
      <c r="ER103" s="46"/>
      <c r="ES103" s="46"/>
      <c r="ET103" s="46"/>
      <c r="EU103" s="46"/>
      <c r="EV103" s="46"/>
      <c r="EW103" s="46"/>
      <c r="EX103" s="46"/>
      <c r="EY103" s="46"/>
      <c r="EZ103" s="46"/>
      <c r="FA103" s="46"/>
      <c r="FB103" s="46"/>
      <c r="FC103" s="46"/>
      <c r="FD103" s="46"/>
      <c r="FE103" s="46"/>
      <c r="FF103" s="46"/>
      <c r="FG103" s="46"/>
      <c r="FH103" s="46"/>
      <c r="FI103" s="46"/>
      <c r="FJ103" s="46"/>
      <c r="FK103" s="46"/>
      <c r="FL103" s="46"/>
      <c r="FM103" s="46"/>
      <c r="FN103" s="46"/>
      <c r="FO103" s="46"/>
      <c r="FP103" s="46"/>
      <c r="FQ103" s="46"/>
      <c r="FR103" s="46"/>
      <c r="FS103" s="46"/>
      <c r="FT103" s="46"/>
      <c r="FU103" s="46"/>
      <c r="FV103" s="46"/>
      <c r="FW103" s="46"/>
      <c r="FX103" s="46"/>
      <c r="FY103" s="46"/>
      <c r="FZ103" s="46"/>
      <c r="GA103" s="46"/>
      <c r="GB103" s="46"/>
      <c r="GC103" s="46"/>
      <c r="GD103" s="46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</row>
    <row r="104" spans="1:196" s="5" customFormat="1" ht="25.9" customHeight="1" thickBot="1" x14ac:dyDescent="0.35">
      <c r="A104" s="190"/>
      <c r="B104" s="73"/>
      <c r="C104" s="119" t="s">
        <v>224</v>
      </c>
      <c r="D104" s="119" t="s">
        <v>158</v>
      </c>
      <c r="E104" s="205" t="s">
        <v>225</v>
      </c>
      <c r="F104" s="15"/>
      <c r="G104" s="15"/>
      <c r="H104" s="15"/>
      <c r="I104" s="16">
        <f t="shared" si="71"/>
        <v>0</v>
      </c>
      <c r="J104" s="14">
        <f t="shared" si="64"/>
        <v>0</v>
      </c>
      <c r="K104" s="16" t="str">
        <f t="shared" si="65"/>
        <v/>
      </c>
      <c r="L104" s="14">
        <v>14.7</v>
      </c>
      <c r="M104" s="14">
        <v>14.7</v>
      </c>
      <c r="N104" s="14">
        <v>14.7</v>
      </c>
      <c r="O104" s="15"/>
      <c r="P104" s="14">
        <f t="shared" si="62"/>
        <v>-14.7</v>
      </c>
      <c r="Q104" s="16">
        <f t="shared" si="63"/>
        <v>0</v>
      </c>
      <c r="R104" s="14">
        <f t="shared" si="72"/>
        <v>14.7</v>
      </c>
      <c r="S104" s="14">
        <f t="shared" si="73"/>
        <v>14.7</v>
      </c>
      <c r="T104" s="14">
        <f t="shared" si="74"/>
        <v>14.7</v>
      </c>
      <c r="U104" s="14">
        <f t="shared" si="74"/>
        <v>0</v>
      </c>
      <c r="V104" s="14">
        <f t="shared" si="75"/>
        <v>-14.7</v>
      </c>
      <c r="W104" s="16">
        <f t="shared" si="61"/>
        <v>0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5.9" hidden="1" customHeight="1" thickBot="1" x14ac:dyDescent="0.35">
      <c r="A105" s="190"/>
      <c r="B105" s="73"/>
      <c r="C105" s="119" t="s">
        <v>247</v>
      </c>
      <c r="D105" s="119" t="s">
        <v>158</v>
      </c>
      <c r="E105" s="205" t="s">
        <v>248</v>
      </c>
      <c r="F105" s="15"/>
      <c r="G105" s="15"/>
      <c r="H105" s="15"/>
      <c r="I105" s="16">
        <f t="shared" ref="I105" si="91">H105/$H$6</f>
        <v>0</v>
      </c>
      <c r="J105" s="14">
        <f t="shared" si="64"/>
        <v>0</v>
      </c>
      <c r="K105" s="16" t="str">
        <f t="shared" si="65"/>
        <v/>
      </c>
      <c r="L105" s="14"/>
      <c r="M105" s="14"/>
      <c r="N105" s="14"/>
      <c r="O105" s="15"/>
      <c r="P105" s="14">
        <f t="shared" si="62"/>
        <v>0</v>
      </c>
      <c r="Q105" s="16" t="str">
        <f t="shared" si="63"/>
        <v/>
      </c>
      <c r="R105" s="14">
        <f t="shared" ref="R105" si="92">SUM(F105,L105)</f>
        <v>0</v>
      </c>
      <c r="S105" s="14">
        <f t="shared" ref="S105" si="93">SUM(F105,M105)</f>
        <v>0</v>
      </c>
      <c r="T105" s="14">
        <f t="shared" ref="T105" si="94">SUM(G105,N105)</f>
        <v>0</v>
      </c>
      <c r="U105" s="14">
        <f t="shared" si="74"/>
        <v>0</v>
      </c>
      <c r="V105" s="14">
        <f t="shared" ref="V105" si="95">U105-T105</f>
        <v>0</v>
      </c>
      <c r="W105" s="16" t="str">
        <f t="shared" si="61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15" hidden="1" customHeight="1" thickBot="1" x14ac:dyDescent="0.35">
      <c r="A106" s="190"/>
      <c r="B106" s="73"/>
      <c r="C106" s="119" t="s">
        <v>273</v>
      </c>
      <c r="D106" s="119" t="s">
        <v>158</v>
      </c>
      <c r="E106" s="205" t="s">
        <v>274</v>
      </c>
      <c r="F106" s="15"/>
      <c r="G106" s="15"/>
      <c r="H106" s="15"/>
      <c r="I106" s="16">
        <f t="shared" ref="I106" si="96">H106/$H$6</f>
        <v>0</v>
      </c>
      <c r="J106" s="14">
        <f t="shared" si="64"/>
        <v>0</v>
      </c>
      <c r="K106" s="16" t="str">
        <f t="shared" si="65"/>
        <v/>
      </c>
      <c r="L106" s="14"/>
      <c r="M106" s="14"/>
      <c r="N106" s="14"/>
      <c r="O106" s="15"/>
      <c r="P106" s="14">
        <f t="shared" si="62"/>
        <v>0</v>
      </c>
      <c r="Q106" s="16" t="str">
        <f t="shared" si="63"/>
        <v/>
      </c>
      <c r="R106" s="14">
        <f t="shared" ref="R106" si="97">SUM(F106,L106)</f>
        <v>0</v>
      </c>
      <c r="S106" s="14">
        <f t="shared" ref="S106" si="98">SUM(F106,M106)</f>
        <v>0</v>
      </c>
      <c r="T106" s="14">
        <f t="shared" ref="T106" si="99">SUM(G106,N106)</f>
        <v>0</v>
      </c>
      <c r="U106" s="14">
        <f t="shared" si="74"/>
        <v>0</v>
      </c>
      <c r="V106" s="14">
        <f t="shared" ref="V106" si="100">U106-T106</f>
        <v>0</v>
      </c>
      <c r="W106" s="16" t="str">
        <f t="shared" si="61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4.9" hidden="1" customHeight="1" thickBot="1" x14ac:dyDescent="0.35">
      <c r="A107" s="190"/>
      <c r="B107" s="73">
        <v>180404</v>
      </c>
      <c r="C107" s="119" t="s">
        <v>160</v>
      </c>
      <c r="D107" s="119" t="s">
        <v>158</v>
      </c>
      <c r="E107" s="205" t="s">
        <v>185</v>
      </c>
      <c r="F107" s="15"/>
      <c r="G107" s="15"/>
      <c r="H107" s="15"/>
      <c r="I107" s="16">
        <f t="shared" si="71"/>
        <v>0</v>
      </c>
      <c r="J107" s="14">
        <f t="shared" si="64"/>
        <v>0</v>
      </c>
      <c r="K107" s="16" t="str">
        <f t="shared" si="65"/>
        <v/>
      </c>
      <c r="L107" s="14"/>
      <c r="M107" s="14"/>
      <c r="N107" s="14"/>
      <c r="O107" s="15"/>
      <c r="P107" s="14">
        <f t="shared" si="62"/>
        <v>0</v>
      </c>
      <c r="Q107" s="16" t="str">
        <f t="shared" si="63"/>
        <v/>
      </c>
      <c r="R107" s="14">
        <f t="shared" si="72"/>
        <v>0</v>
      </c>
      <c r="S107" s="14">
        <f t="shared" si="73"/>
        <v>0</v>
      </c>
      <c r="T107" s="14">
        <f t="shared" si="74"/>
        <v>0</v>
      </c>
      <c r="U107" s="14">
        <f t="shared" si="74"/>
        <v>0</v>
      </c>
      <c r="V107" s="14">
        <f t="shared" si="75"/>
        <v>0</v>
      </c>
      <c r="W107" s="16" t="str">
        <f t="shared" ref="W107:W185" si="101">IFERROR(100%*(U107/T107),"")</f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37.5" hidden="1" customHeight="1" thickBot="1" x14ac:dyDescent="0.35">
      <c r="A108" s="190"/>
      <c r="B108" s="73">
        <v>180404</v>
      </c>
      <c r="C108" s="119" t="s">
        <v>176</v>
      </c>
      <c r="D108" s="119" t="s">
        <v>158</v>
      </c>
      <c r="E108" s="205" t="s">
        <v>177</v>
      </c>
      <c r="F108" s="15"/>
      <c r="G108" s="15"/>
      <c r="H108" s="15"/>
      <c r="I108" s="16">
        <f t="shared" si="71"/>
        <v>0</v>
      </c>
      <c r="J108" s="14">
        <f t="shared" si="64"/>
        <v>0</v>
      </c>
      <c r="K108" s="16" t="str">
        <f t="shared" si="65"/>
        <v/>
      </c>
      <c r="L108" s="14"/>
      <c r="M108" s="14"/>
      <c r="N108" s="14"/>
      <c r="O108" s="15"/>
      <c r="P108" s="14">
        <f t="shared" si="62"/>
        <v>0</v>
      </c>
      <c r="Q108" s="16" t="str">
        <f t="shared" si="63"/>
        <v/>
      </c>
      <c r="R108" s="14">
        <f t="shared" si="72"/>
        <v>0</v>
      </c>
      <c r="S108" s="14">
        <f t="shared" si="73"/>
        <v>0</v>
      </c>
      <c r="T108" s="14">
        <f t="shared" si="74"/>
        <v>0</v>
      </c>
      <c r="U108" s="14">
        <f t="shared" si="74"/>
        <v>0</v>
      </c>
      <c r="V108" s="14">
        <f t="shared" si="75"/>
        <v>0</v>
      </c>
      <c r="W108" s="16" t="str">
        <f t="shared" si="101"/>
        <v/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42" customHeight="1" thickBot="1" x14ac:dyDescent="0.35">
      <c r="A109" s="190"/>
      <c r="B109" s="73"/>
      <c r="C109" s="119" t="s">
        <v>295</v>
      </c>
      <c r="D109" s="119" t="s">
        <v>158</v>
      </c>
      <c r="E109" s="205" t="s">
        <v>296</v>
      </c>
      <c r="F109" s="15"/>
      <c r="G109" s="15"/>
      <c r="H109" s="15"/>
      <c r="I109" s="16">
        <f t="shared" si="71"/>
        <v>0</v>
      </c>
      <c r="J109" s="14">
        <f t="shared" si="64"/>
        <v>0</v>
      </c>
      <c r="K109" s="16" t="str">
        <f t="shared" si="65"/>
        <v/>
      </c>
      <c r="L109" s="14">
        <v>2000</v>
      </c>
      <c r="M109" s="14">
        <v>2000</v>
      </c>
      <c r="N109" s="14">
        <v>2000</v>
      </c>
      <c r="O109" s="15"/>
      <c r="P109" s="14">
        <f t="shared" si="62"/>
        <v>-2000</v>
      </c>
      <c r="Q109" s="16">
        <f t="shared" si="63"/>
        <v>0</v>
      </c>
      <c r="R109" s="14">
        <f t="shared" si="72"/>
        <v>2000</v>
      </c>
      <c r="S109" s="14">
        <f t="shared" si="73"/>
        <v>2000</v>
      </c>
      <c r="T109" s="14">
        <f t="shared" si="74"/>
        <v>2000</v>
      </c>
      <c r="U109" s="14">
        <f t="shared" si="74"/>
        <v>0</v>
      </c>
      <c r="V109" s="14">
        <f t="shared" si="75"/>
        <v>-2000</v>
      </c>
      <c r="W109" s="16">
        <f t="shared" si="101"/>
        <v>0</v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8.5" hidden="1" customHeight="1" thickBot="1" x14ac:dyDescent="0.35">
      <c r="A110" s="190"/>
      <c r="B110" s="73"/>
      <c r="C110" s="119"/>
      <c r="D110" s="119"/>
      <c r="E110" s="205" t="s">
        <v>349</v>
      </c>
      <c r="F110" s="15"/>
      <c r="G110" s="15"/>
      <c r="H110" s="15"/>
      <c r="I110" s="16">
        <f t="shared" ref="I110" si="102">H110/$H$6</f>
        <v>0</v>
      </c>
      <c r="J110" s="14">
        <f t="shared" si="64"/>
        <v>0</v>
      </c>
      <c r="K110" s="16" t="str">
        <f t="shared" ref="K110" si="103">IFERROR(100%*(H110/G110),"")</f>
        <v/>
      </c>
      <c r="L110" s="14"/>
      <c r="M110" s="14"/>
      <c r="N110" s="14"/>
      <c r="O110" s="15"/>
      <c r="P110" s="14">
        <f t="shared" si="62"/>
        <v>0</v>
      </c>
      <c r="Q110" s="16" t="str">
        <f t="shared" si="63"/>
        <v/>
      </c>
      <c r="R110" s="14">
        <f t="shared" ref="R110" si="104">SUM(F110,L110)</f>
        <v>0</v>
      </c>
      <c r="S110" s="14">
        <f t="shared" ref="S110" si="105">SUM(F110,M110)</f>
        <v>0</v>
      </c>
      <c r="T110" s="14">
        <f t="shared" ref="T110" si="106">SUM(G110,N110)</f>
        <v>0</v>
      </c>
      <c r="U110" s="14">
        <f t="shared" ref="U110" si="107">SUM(H110,O110)</f>
        <v>0</v>
      </c>
      <c r="V110" s="14">
        <f t="shared" ref="V110" si="108">U110-T110</f>
        <v>0</v>
      </c>
      <c r="W110" s="16" t="str">
        <f t="shared" ref="W110" si="109">IFERROR(100%*(U110/T110),"")</f>
        <v/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54.6" hidden="1" customHeight="1" thickBot="1" x14ac:dyDescent="0.35">
      <c r="A111" s="190"/>
      <c r="B111" s="73">
        <v>180404</v>
      </c>
      <c r="C111" s="119" t="s">
        <v>189</v>
      </c>
      <c r="D111" s="119" t="s">
        <v>76</v>
      </c>
      <c r="E111" s="205" t="s">
        <v>211</v>
      </c>
      <c r="F111" s="15"/>
      <c r="G111" s="15"/>
      <c r="H111" s="15"/>
      <c r="I111" s="16">
        <f t="shared" si="71"/>
        <v>0</v>
      </c>
      <c r="J111" s="14">
        <f t="shared" si="64"/>
        <v>0</v>
      </c>
      <c r="K111" s="16" t="str">
        <f t="shared" si="65"/>
        <v/>
      </c>
      <c r="L111" s="14"/>
      <c r="M111" s="14"/>
      <c r="N111" s="14"/>
      <c r="O111" s="14"/>
      <c r="P111" s="14">
        <f t="shared" si="62"/>
        <v>0</v>
      </c>
      <c r="Q111" s="16" t="str">
        <f t="shared" si="63"/>
        <v/>
      </c>
      <c r="R111" s="14">
        <f t="shared" si="72"/>
        <v>0</v>
      </c>
      <c r="S111" s="14">
        <f t="shared" si="73"/>
        <v>0</v>
      </c>
      <c r="T111" s="14">
        <f t="shared" si="74"/>
        <v>0</v>
      </c>
      <c r="U111" s="14">
        <f t="shared" si="74"/>
        <v>0</v>
      </c>
      <c r="V111" s="14">
        <f t="shared" si="75"/>
        <v>0</v>
      </c>
      <c r="W111" s="16" t="str">
        <f t="shared" si="101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76" customFormat="1" ht="69" hidden="1" customHeight="1" thickBot="1" x14ac:dyDescent="0.35">
      <c r="A112" s="200"/>
      <c r="B112" s="74"/>
      <c r="C112" s="120"/>
      <c r="D112" s="120"/>
      <c r="E112" s="208" t="s">
        <v>277</v>
      </c>
      <c r="F112" s="21"/>
      <c r="G112" s="21"/>
      <c r="H112" s="21"/>
      <c r="I112" s="30">
        <f t="shared" si="71"/>
        <v>0</v>
      </c>
      <c r="J112" s="14">
        <f t="shared" si="64"/>
        <v>0</v>
      </c>
      <c r="K112" s="16" t="str">
        <f t="shared" si="65"/>
        <v/>
      </c>
      <c r="L112" s="21"/>
      <c r="M112" s="21"/>
      <c r="N112" s="21"/>
      <c r="O112" s="21"/>
      <c r="P112" s="14">
        <f t="shared" si="62"/>
        <v>0</v>
      </c>
      <c r="Q112" s="16" t="str">
        <f t="shared" si="63"/>
        <v/>
      </c>
      <c r="R112" s="21">
        <f t="shared" si="72"/>
        <v>0</v>
      </c>
      <c r="S112" s="21">
        <f t="shared" si="73"/>
        <v>0</v>
      </c>
      <c r="T112" s="21">
        <f t="shared" si="74"/>
        <v>0</v>
      </c>
      <c r="U112" s="14">
        <f t="shared" si="74"/>
        <v>0</v>
      </c>
      <c r="V112" s="21">
        <f t="shared" si="75"/>
        <v>0</v>
      </c>
      <c r="W112" s="16" t="str">
        <f t="shared" si="101"/>
        <v/>
      </c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  <c r="BQ112" s="46"/>
      <c r="BR112" s="46"/>
      <c r="BS112" s="46"/>
      <c r="BT112" s="46"/>
      <c r="BU112" s="46"/>
      <c r="BV112" s="46"/>
      <c r="BW112" s="46"/>
      <c r="BX112" s="46"/>
      <c r="BY112" s="46"/>
      <c r="BZ112" s="46"/>
      <c r="CA112" s="46"/>
      <c r="CB112" s="46"/>
      <c r="CC112" s="46"/>
      <c r="CD112" s="46"/>
      <c r="CE112" s="46"/>
      <c r="CF112" s="46"/>
      <c r="CG112" s="46"/>
      <c r="CH112" s="46"/>
      <c r="CI112" s="46"/>
      <c r="CJ112" s="46"/>
      <c r="CK112" s="46"/>
      <c r="CL112" s="46"/>
      <c r="CM112" s="46"/>
      <c r="CN112" s="46"/>
      <c r="CO112" s="46"/>
      <c r="CP112" s="46"/>
      <c r="CQ112" s="46"/>
      <c r="CR112" s="46"/>
      <c r="CS112" s="46"/>
      <c r="CT112" s="46"/>
      <c r="CU112" s="46"/>
      <c r="CV112" s="46"/>
      <c r="CW112" s="46"/>
      <c r="CX112" s="46"/>
      <c r="CY112" s="46"/>
      <c r="CZ112" s="46"/>
      <c r="DA112" s="46"/>
      <c r="DB112" s="46"/>
      <c r="DC112" s="46"/>
      <c r="DD112" s="46"/>
      <c r="DE112" s="46"/>
      <c r="DF112" s="46"/>
      <c r="DG112" s="46"/>
      <c r="DH112" s="46"/>
      <c r="DI112" s="46"/>
      <c r="DJ112" s="46"/>
      <c r="DK112" s="46"/>
      <c r="DL112" s="46"/>
      <c r="DM112" s="46"/>
      <c r="DN112" s="46"/>
      <c r="DO112" s="46"/>
      <c r="DP112" s="46"/>
      <c r="DQ112" s="46"/>
      <c r="DR112" s="46"/>
      <c r="DS112" s="46"/>
      <c r="DT112" s="46"/>
      <c r="DU112" s="46"/>
      <c r="DV112" s="46"/>
      <c r="DW112" s="46"/>
      <c r="DX112" s="46"/>
      <c r="DY112" s="46"/>
      <c r="DZ112" s="46"/>
      <c r="EA112" s="46"/>
      <c r="EB112" s="46"/>
      <c r="EC112" s="46"/>
      <c r="ED112" s="46"/>
      <c r="EE112" s="46"/>
      <c r="EF112" s="46"/>
      <c r="EG112" s="46"/>
      <c r="EH112" s="46"/>
      <c r="EI112" s="46"/>
      <c r="EJ112" s="46"/>
      <c r="EK112" s="46"/>
      <c r="EL112" s="46"/>
      <c r="EM112" s="46"/>
      <c r="EN112" s="46"/>
      <c r="EO112" s="46"/>
      <c r="EP112" s="46"/>
      <c r="EQ112" s="46"/>
      <c r="ER112" s="46"/>
      <c r="ES112" s="46"/>
      <c r="ET112" s="46"/>
      <c r="EU112" s="46"/>
      <c r="EV112" s="46"/>
      <c r="EW112" s="46"/>
      <c r="EX112" s="46"/>
      <c r="EY112" s="46"/>
      <c r="EZ112" s="46"/>
      <c r="FA112" s="46"/>
      <c r="FB112" s="46"/>
      <c r="FC112" s="46"/>
      <c r="FD112" s="46"/>
      <c r="FE112" s="46"/>
      <c r="FF112" s="46"/>
      <c r="FG112" s="46"/>
      <c r="FH112" s="46"/>
      <c r="FI112" s="46"/>
      <c r="FJ112" s="46"/>
      <c r="FK112" s="46"/>
      <c r="FL112" s="46"/>
      <c r="FM112" s="46"/>
      <c r="FN112" s="46"/>
      <c r="FO112" s="46"/>
      <c r="FP112" s="46"/>
      <c r="FQ112" s="46"/>
      <c r="FR112" s="46"/>
      <c r="FS112" s="46"/>
      <c r="FT112" s="46"/>
      <c r="FU112" s="46"/>
      <c r="FV112" s="46"/>
      <c r="FW112" s="46"/>
      <c r="FX112" s="46"/>
      <c r="FY112" s="46"/>
      <c r="FZ112" s="46"/>
      <c r="GA112" s="46"/>
      <c r="GB112" s="46"/>
      <c r="GC112" s="46"/>
      <c r="GD112" s="46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</row>
    <row r="113" spans="1:196" s="76" customFormat="1" ht="63.6" hidden="1" customHeight="1" thickBot="1" x14ac:dyDescent="0.35">
      <c r="A113" s="200"/>
      <c r="B113" s="74"/>
      <c r="C113" s="120"/>
      <c r="D113" s="120"/>
      <c r="E113" s="208" t="s">
        <v>276</v>
      </c>
      <c r="F113" s="21"/>
      <c r="G113" s="21"/>
      <c r="H113" s="21"/>
      <c r="I113" s="30">
        <f t="shared" ref="I113" si="110">H113/$H$6</f>
        <v>0</v>
      </c>
      <c r="J113" s="14">
        <f t="shared" si="64"/>
        <v>0</v>
      </c>
      <c r="K113" s="16" t="str">
        <f t="shared" si="65"/>
        <v/>
      </c>
      <c r="L113" s="21"/>
      <c r="M113" s="21"/>
      <c r="N113" s="21"/>
      <c r="O113" s="21"/>
      <c r="P113" s="14">
        <f t="shared" si="62"/>
        <v>0</v>
      </c>
      <c r="Q113" s="16" t="str">
        <f t="shared" si="63"/>
        <v/>
      </c>
      <c r="R113" s="21">
        <f t="shared" ref="R113" si="111">SUM(F113,L113)</f>
        <v>0</v>
      </c>
      <c r="S113" s="21">
        <f t="shared" ref="S113" si="112">SUM(F113,M113)</f>
        <v>0</v>
      </c>
      <c r="T113" s="21">
        <f t="shared" ref="T113" si="113">SUM(G113,N113)</f>
        <v>0</v>
      </c>
      <c r="U113" s="14">
        <f t="shared" si="74"/>
        <v>0</v>
      </c>
      <c r="V113" s="21">
        <f t="shared" ref="V113" si="114">U113-T113</f>
        <v>0</v>
      </c>
      <c r="W113" s="16" t="str">
        <f t="shared" si="101"/>
        <v/>
      </c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45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  <c r="BQ113" s="46"/>
      <c r="BR113" s="46"/>
      <c r="BS113" s="46"/>
      <c r="BT113" s="46"/>
      <c r="BU113" s="46"/>
      <c r="BV113" s="46"/>
      <c r="BW113" s="46"/>
      <c r="BX113" s="46"/>
      <c r="BY113" s="46"/>
      <c r="BZ113" s="46"/>
      <c r="CA113" s="46"/>
      <c r="CB113" s="46"/>
      <c r="CC113" s="46"/>
      <c r="CD113" s="46"/>
      <c r="CE113" s="46"/>
      <c r="CF113" s="46"/>
      <c r="CG113" s="46"/>
      <c r="CH113" s="46"/>
      <c r="CI113" s="46"/>
      <c r="CJ113" s="46"/>
      <c r="CK113" s="46"/>
      <c r="CL113" s="46"/>
      <c r="CM113" s="46"/>
      <c r="CN113" s="46"/>
      <c r="CO113" s="46"/>
      <c r="CP113" s="46"/>
      <c r="CQ113" s="46"/>
      <c r="CR113" s="46"/>
      <c r="CS113" s="46"/>
      <c r="CT113" s="46"/>
      <c r="CU113" s="46"/>
      <c r="CV113" s="46"/>
      <c r="CW113" s="46"/>
      <c r="CX113" s="46"/>
      <c r="CY113" s="46"/>
      <c r="CZ113" s="46"/>
      <c r="DA113" s="46"/>
      <c r="DB113" s="46"/>
      <c r="DC113" s="46"/>
      <c r="DD113" s="46"/>
      <c r="DE113" s="46"/>
      <c r="DF113" s="46"/>
      <c r="DG113" s="46"/>
      <c r="DH113" s="46"/>
      <c r="DI113" s="46"/>
      <c r="DJ113" s="46"/>
      <c r="DK113" s="46"/>
      <c r="DL113" s="46"/>
      <c r="DM113" s="46"/>
      <c r="DN113" s="46"/>
      <c r="DO113" s="46"/>
      <c r="DP113" s="46"/>
      <c r="DQ113" s="46"/>
      <c r="DR113" s="46"/>
      <c r="DS113" s="46"/>
      <c r="DT113" s="46"/>
      <c r="DU113" s="46"/>
      <c r="DV113" s="46"/>
      <c r="DW113" s="46"/>
      <c r="DX113" s="46"/>
      <c r="DY113" s="46"/>
      <c r="DZ113" s="46"/>
      <c r="EA113" s="46"/>
      <c r="EB113" s="46"/>
      <c r="EC113" s="46"/>
      <c r="ED113" s="46"/>
      <c r="EE113" s="46"/>
      <c r="EF113" s="46"/>
      <c r="EG113" s="46"/>
      <c r="EH113" s="46"/>
      <c r="EI113" s="46"/>
      <c r="EJ113" s="46"/>
      <c r="EK113" s="46"/>
      <c r="EL113" s="46"/>
      <c r="EM113" s="46"/>
      <c r="EN113" s="46"/>
      <c r="EO113" s="46"/>
      <c r="EP113" s="46"/>
      <c r="EQ113" s="46"/>
      <c r="ER113" s="46"/>
      <c r="ES113" s="46"/>
      <c r="ET113" s="46"/>
      <c r="EU113" s="46"/>
      <c r="EV113" s="46"/>
      <c r="EW113" s="46"/>
      <c r="EX113" s="46"/>
      <c r="EY113" s="46"/>
      <c r="EZ113" s="46"/>
      <c r="FA113" s="46"/>
      <c r="FB113" s="46"/>
      <c r="FC113" s="46"/>
      <c r="FD113" s="46"/>
      <c r="FE113" s="46"/>
      <c r="FF113" s="46"/>
      <c r="FG113" s="46"/>
      <c r="FH113" s="46"/>
      <c r="FI113" s="46"/>
      <c r="FJ113" s="46"/>
      <c r="FK113" s="46"/>
      <c r="FL113" s="46"/>
      <c r="FM113" s="46"/>
      <c r="FN113" s="46"/>
      <c r="FO113" s="46"/>
      <c r="FP113" s="46"/>
      <c r="FQ113" s="46"/>
      <c r="FR113" s="46"/>
      <c r="FS113" s="46"/>
      <c r="FT113" s="46"/>
      <c r="FU113" s="46"/>
      <c r="FV113" s="46"/>
      <c r="FW113" s="46"/>
      <c r="FX113" s="46"/>
      <c r="FY113" s="46"/>
      <c r="FZ113" s="46"/>
      <c r="GA113" s="46"/>
      <c r="GB113" s="46"/>
      <c r="GC113" s="46"/>
      <c r="GD113" s="46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</row>
    <row r="114" spans="1:196" s="5" customFormat="1" ht="40.15" hidden="1" customHeight="1" thickBot="1" x14ac:dyDescent="0.35">
      <c r="A114" s="190"/>
      <c r="B114" s="73"/>
      <c r="C114" s="119" t="s">
        <v>198</v>
      </c>
      <c r="D114" s="119" t="s">
        <v>76</v>
      </c>
      <c r="E114" s="205" t="s">
        <v>199</v>
      </c>
      <c r="F114" s="15"/>
      <c r="G114" s="15"/>
      <c r="H114" s="15"/>
      <c r="I114" s="16">
        <f t="shared" si="71"/>
        <v>0</v>
      </c>
      <c r="J114" s="14">
        <f t="shared" si="64"/>
        <v>0</v>
      </c>
      <c r="K114" s="16" t="str">
        <f t="shared" si="65"/>
        <v/>
      </c>
      <c r="L114" s="14"/>
      <c r="M114" s="14"/>
      <c r="N114" s="14"/>
      <c r="O114" s="15"/>
      <c r="P114" s="14">
        <f t="shared" si="62"/>
        <v>0</v>
      </c>
      <c r="Q114" s="16" t="str">
        <f t="shared" si="63"/>
        <v/>
      </c>
      <c r="R114" s="14">
        <f t="shared" si="72"/>
        <v>0</v>
      </c>
      <c r="S114" s="14">
        <f t="shared" si="73"/>
        <v>0</v>
      </c>
      <c r="T114" s="14">
        <f t="shared" si="74"/>
        <v>0</v>
      </c>
      <c r="U114" s="14">
        <f t="shared" si="74"/>
        <v>0</v>
      </c>
      <c r="V114" s="14">
        <f t="shared" si="75"/>
        <v>0</v>
      </c>
      <c r="W114" s="16" t="str">
        <f t="shared" si="101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6.75" hidden="1" customHeight="1" thickBot="1" x14ac:dyDescent="0.35">
      <c r="A115" s="190"/>
      <c r="B115" s="73"/>
      <c r="C115" s="119" t="s">
        <v>256</v>
      </c>
      <c r="D115" s="119" t="s">
        <v>76</v>
      </c>
      <c r="E115" s="205" t="s">
        <v>332</v>
      </c>
      <c r="F115" s="15"/>
      <c r="G115" s="15"/>
      <c r="H115" s="15"/>
      <c r="I115" s="16">
        <f t="shared" ref="I115" si="115">H115/$H$6</f>
        <v>0</v>
      </c>
      <c r="J115" s="14">
        <f t="shared" si="64"/>
        <v>0</v>
      </c>
      <c r="K115" s="16" t="str">
        <f t="shared" si="65"/>
        <v/>
      </c>
      <c r="L115" s="14"/>
      <c r="M115" s="14"/>
      <c r="N115" s="14"/>
      <c r="O115" s="15"/>
      <c r="P115" s="14">
        <f t="shared" si="62"/>
        <v>0</v>
      </c>
      <c r="Q115" s="16" t="str">
        <f t="shared" si="63"/>
        <v/>
      </c>
      <c r="R115" s="14">
        <f t="shared" ref="R115" si="116">SUM(F115,L115)</f>
        <v>0</v>
      </c>
      <c r="S115" s="14">
        <f t="shared" ref="S115" si="117">SUM(F115,M115)</f>
        <v>0</v>
      </c>
      <c r="T115" s="14">
        <f t="shared" ref="T115" si="118">SUM(G115,N115)</f>
        <v>0</v>
      </c>
      <c r="U115" s="14">
        <f t="shared" si="74"/>
        <v>0</v>
      </c>
      <c r="V115" s="14">
        <f t="shared" ref="V115" si="119">U115-T115</f>
        <v>0</v>
      </c>
      <c r="W115" s="16" t="str">
        <f t="shared" si="101"/>
        <v/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76" customFormat="1" ht="52.9" hidden="1" customHeight="1" thickBot="1" x14ac:dyDescent="0.35">
      <c r="A116" s="200"/>
      <c r="B116" s="74"/>
      <c r="C116" s="120"/>
      <c r="D116" s="120"/>
      <c r="E116" s="208" t="s">
        <v>257</v>
      </c>
      <c r="F116" s="21"/>
      <c r="G116" s="21"/>
      <c r="H116" s="21"/>
      <c r="I116" s="30">
        <f t="shared" ref="I116" si="120">H116/$H$6</f>
        <v>0</v>
      </c>
      <c r="J116" s="14">
        <f t="shared" si="64"/>
        <v>0</v>
      </c>
      <c r="K116" s="16" t="str">
        <f t="shared" si="65"/>
        <v/>
      </c>
      <c r="L116" s="21"/>
      <c r="M116" s="21"/>
      <c r="N116" s="21"/>
      <c r="O116" s="21"/>
      <c r="P116" s="14">
        <f t="shared" si="62"/>
        <v>0</v>
      </c>
      <c r="Q116" s="16" t="str">
        <f t="shared" si="63"/>
        <v/>
      </c>
      <c r="R116" s="21">
        <f t="shared" ref="R116" si="121">SUM(F116,L116)</f>
        <v>0</v>
      </c>
      <c r="S116" s="21">
        <f t="shared" ref="S116" si="122">SUM(F116,M116)</f>
        <v>0</v>
      </c>
      <c r="T116" s="21">
        <f t="shared" ref="T116" si="123">SUM(G116,N116)</f>
        <v>0</v>
      </c>
      <c r="U116" s="14">
        <f t="shared" si="74"/>
        <v>0</v>
      </c>
      <c r="V116" s="21">
        <f t="shared" ref="V116" si="124">U116-T116</f>
        <v>0</v>
      </c>
      <c r="W116" s="16" t="str">
        <f t="shared" si="101"/>
        <v/>
      </c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45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  <c r="BQ116" s="46"/>
      <c r="BR116" s="46"/>
      <c r="BS116" s="46"/>
      <c r="BT116" s="46"/>
      <c r="BU116" s="46"/>
      <c r="BV116" s="46"/>
      <c r="BW116" s="46"/>
      <c r="BX116" s="46"/>
      <c r="BY116" s="46"/>
      <c r="BZ116" s="46"/>
      <c r="CA116" s="46"/>
      <c r="CB116" s="46"/>
      <c r="CC116" s="46"/>
      <c r="CD116" s="46"/>
      <c r="CE116" s="46"/>
      <c r="CF116" s="46"/>
      <c r="CG116" s="46"/>
      <c r="CH116" s="46"/>
      <c r="CI116" s="46"/>
      <c r="CJ116" s="46"/>
      <c r="CK116" s="46"/>
      <c r="CL116" s="46"/>
      <c r="CM116" s="46"/>
      <c r="CN116" s="46"/>
      <c r="CO116" s="46"/>
      <c r="CP116" s="46"/>
      <c r="CQ116" s="46"/>
      <c r="CR116" s="46"/>
      <c r="CS116" s="46"/>
      <c r="CT116" s="46"/>
      <c r="CU116" s="46"/>
      <c r="CV116" s="46"/>
      <c r="CW116" s="46"/>
      <c r="CX116" s="46"/>
      <c r="CY116" s="46"/>
      <c r="CZ116" s="46"/>
      <c r="DA116" s="46"/>
      <c r="DB116" s="46"/>
      <c r="DC116" s="46"/>
      <c r="DD116" s="46"/>
      <c r="DE116" s="46"/>
      <c r="DF116" s="46"/>
      <c r="DG116" s="46"/>
      <c r="DH116" s="46"/>
      <c r="DI116" s="46"/>
      <c r="DJ116" s="46"/>
      <c r="DK116" s="46"/>
      <c r="DL116" s="46"/>
      <c r="DM116" s="46"/>
      <c r="DN116" s="46"/>
      <c r="DO116" s="46"/>
      <c r="DP116" s="46"/>
      <c r="DQ116" s="46"/>
      <c r="DR116" s="46"/>
      <c r="DS116" s="46"/>
      <c r="DT116" s="46"/>
      <c r="DU116" s="46"/>
      <c r="DV116" s="46"/>
      <c r="DW116" s="46"/>
      <c r="DX116" s="46"/>
      <c r="DY116" s="46"/>
      <c r="DZ116" s="46"/>
      <c r="EA116" s="46"/>
      <c r="EB116" s="46"/>
      <c r="EC116" s="46"/>
      <c r="ED116" s="46"/>
      <c r="EE116" s="46"/>
      <c r="EF116" s="46"/>
      <c r="EG116" s="46"/>
      <c r="EH116" s="46"/>
      <c r="EI116" s="46"/>
      <c r="EJ116" s="46"/>
      <c r="EK116" s="46"/>
      <c r="EL116" s="46"/>
      <c r="EM116" s="46"/>
      <c r="EN116" s="46"/>
      <c r="EO116" s="46"/>
      <c r="EP116" s="46"/>
      <c r="EQ116" s="46"/>
      <c r="ER116" s="46"/>
      <c r="ES116" s="46"/>
      <c r="ET116" s="46"/>
      <c r="EU116" s="46"/>
      <c r="EV116" s="46"/>
      <c r="EW116" s="46"/>
      <c r="EX116" s="46"/>
      <c r="EY116" s="46"/>
      <c r="EZ116" s="46"/>
      <c r="FA116" s="46"/>
      <c r="FB116" s="46"/>
      <c r="FC116" s="46"/>
      <c r="FD116" s="46"/>
      <c r="FE116" s="46"/>
      <c r="FF116" s="46"/>
      <c r="FG116" s="46"/>
      <c r="FH116" s="46"/>
      <c r="FI116" s="46"/>
      <c r="FJ116" s="46"/>
      <c r="FK116" s="46"/>
      <c r="FL116" s="46"/>
      <c r="FM116" s="46"/>
      <c r="FN116" s="46"/>
      <c r="FO116" s="46"/>
      <c r="FP116" s="46"/>
      <c r="FQ116" s="46"/>
      <c r="FR116" s="46"/>
      <c r="FS116" s="46"/>
      <c r="FT116" s="46"/>
      <c r="FU116" s="46"/>
      <c r="FV116" s="46"/>
      <c r="FW116" s="46"/>
      <c r="FX116" s="46"/>
      <c r="FY116" s="46"/>
      <c r="FZ116" s="46"/>
      <c r="GA116" s="46"/>
      <c r="GB116" s="46"/>
      <c r="GC116" s="46"/>
      <c r="GD116" s="46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</row>
    <row r="117" spans="1:196" s="5" customFormat="1" ht="46.5" customHeight="1" thickBot="1" x14ac:dyDescent="0.35">
      <c r="A117" s="190"/>
      <c r="B117" s="73"/>
      <c r="C117" s="119" t="s">
        <v>169</v>
      </c>
      <c r="D117" s="119" t="s">
        <v>78</v>
      </c>
      <c r="E117" s="205" t="s">
        <v>170</v>
      </c>
      <c r="F117" s="15">
        <v>5672.9</v>
      </c>
      <c r="G117" s="15">
        <v>2303.6</v>
      </c>
      <c r="H117" s="15">
        <v>1371.5</v>
      </c>
      <c r="I117" s="29">
        <f t="shared" si="71"/>
        <v>4.3542640674636311E-3</v>
      </c>
      <c r="J117" s="14">
        <f t="shared" si="64"/>
        <v>-932.09999999999991</v>
      </c>
      <c r="K117" s="16">
        <f t="shared" si="65"/>
        <v>0.59537246049661396</v>
      </c>
      <c r="L117" s="14">
        <v>1794.9</v>
      </c>
      <c r="M117" s="14">
        <v>1794.9</v>
      </c>
      <c r="N117" s="14">
        <v>1794.9</v>
      </c>
      <c r="O117" s="15"/>
      <c r="P117" s="14">
        <f t="shared" si="62"/>
        <v>-1794.9</v>
      </c>
      <c r="Q117" s="16">
        <f t="shared" si="63"/>
        <v>0</v>
      </c>
      <c r="R117" s="14">
        <f t="shared" si="72"/>
        <v>7467.7999999999993</v>
      </c>
      <c r="S117" s="14">
        <f t="shared" si="73"/>
        <v>7467.7999999999993</v>
      </c>
      <c r="T117" s="14">
        <f t="shared" si="74"/>
        <v>4098.5</v>
      </c>
      <c r="U117" s="14">
        <f t="shared" si="74"/>
        <v>1371.5</v>
      </c>
      <c r="V117" s="14">
        <f t="shared" si="75"/>
        <v>-2727</v>
      </c>
      <c r="W117" s="16">
        <f t="shared" si="101"/>
        <v>0.33463462242283765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42" customHeight="1" thickBot="1" x14ac:dyDescent="0.35">
      <c r="A118" s="190"/>
      <c r="B118" s="73"/>
      <c r="C118" s="119" t="s">
        <v>228</v>
      </c>
      <c r="D118" s="119" t="s">
        <v>229</v>
      </c>
      <c r="E118" s="205" t="s">
        <v>230</v>
      </c>
      <c r="F118" s="15">
        <v>1000</v>
      </c>
      <c r="G118" s="15">
        <v>1000</v>
      </c>
      <c r="H118" s="15"/>
      <c r="I118" s="16">
        <f t="shared" si="71"/>
        <v>0</v>
      </c>
      <c r="J118" s="14">
        <f t="shared" si="64"/>
        <v>-1000</v>
      </c>
      <c r="K118" s="16">
        <f t="shared" si="65"/>
        <v>0</v>
      </c>
      <c r="L118" s="14"/>
      <c r="M118" s="14"/>
      <c r="N118" s="14"/>
      <c r="O118" s="15"/>
      <c r="P118" s="14">
        <f t="shared" si="62"/>
        <v>0</v>
      </c>
      <c r="Q118" s="16" t="str">
        <f t="shared" si="63"/>
        <v/>
      </c>
      <c r="R118" s="14">
        <f t="shared" si="72"/>
        <v>1000</v>
      </c>
      <c r="S118" s="14">
        <f t="shared" si="73"/>
        <v>1000</v>
      </c>
      <c r="T118" s="14">
        <f t="shared" si="74"/>
        <v>1000</v>
      </c>
      <c r="U118" s="14">
        <f>SUM(H118,O118)</f>
        <v>0</v>
      </c>
      <c r="V118" s="14">
        <f>U118-T118</f>
        <v>-1000</v>
      </c>
      <c r="W118" s="16">
        <f>IFERROR(100%*(U118/T118),"")</f>
        <v>0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58.5" hidden="1" customHeight="1" thickBot="1" x14ac:dyDescent="0.35">
      <c r="A119" s="190">
        <v>21</v>
      </c>
      <c r="B119" s="73">
        <v>180404</v>
      </c>
      <c r="C119" s="119" t="s">
        <v>144</v>
      </c>
      <c r="D119" s="119" t="s">
        <v>79</v>
      </c>
      <c r="E119" s="205" t="s">
        <v>82</v>
      </c>
      <c r="F119" s="15"/>
      <c r="G119" s="15"/>
      <c r="H119" s="15"/>
      <c r="I119" s="16">
        <f t="shared" si="71"/>
        <v>0</v>
      </c>
      <c r="J119" s="14">
        <f t="shared" si="64"/>
        <v>0</v>
      </c>
      <c r="K119" s="16" t="str">
        <f t="shared" si="65"/>
        <v/>
      </c>
      <c r="L119" s="14"/>
      <c r="M119" s="14"/>
      <c r="N119" s="14"/>
      <c r="O119" s="15"/>
      <c r="P119" s="14">
        <f t="shared" si="62"/>
        <v>0</v>
      </c>
      <c r="Q119" s="16" t="str">
        <f t="shared" si="63"/>
        <v/>
      </c>
      <c r="R119" s="14">
        <f t="shared" si="72"/>
        <v>0</v>
      </c>
      <c r="S119" s="14">
        <f t="shared" si="73"/>
        <v>0</v>
      </c>
      <c r="T119" s="14">
        <f t="shared" si="74"/>
        <v>0</v>
      </c>
      <c r="U119" s="14">
        <f t="shared" ref="U119:U126" si="125">SUM(H119,O119)</f>
        <v>0</v>
      </c>
      <c r="V119" s="14">
        <f t="shared" ref="V119:V126" si="126">U119-T119</f>
        <v>0</v>
      </c>
      <c r="W119" s="16" t="str">
        <f t="shared" ref="W119:W134" si="127">IFERROR(100%*(U119/T119),"")</f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5" customFormat="1" ht="28.5" customHeight="1" thickBot="1" x14ac:dyDescent="0.35">
      <c r="A120" s="190"/>
      <c r="B120" s="73">
        <v>180404</v>
      </c>
      <c r="C120" s="119" t="s">
        <v>161</v>
      </c>
      <c r="D120" s="119" t="s">
        <v>80</v>
      </c>
      <c r="E120" s="205" t="s">
        <v>81</v>
      </c>
      <c r="F120" s="15">
        <v>84.9</v>
      </c>
      <c r="G120" s="15"/>
      <c r="H120" s="15"/>
      <c r="I120" s="16">
        <f t="shared" si="71"/>
        <v>0</v>
      </c>
      <c r="J120" s="14">
        <f t="shared" si="64"/>
        <v>0</v>
      </c>
      <c r="K120" s="16" t="str">
        <f t="shared" si="65"/>
        <v/>
      </c>
      <c r="L120" s="14"/>
      <c r="M120" s="14"/>
      <c r="N120" s="14"/>
      <c r="O120" s="15"/>
      <c r="P120" s="14">
        <f t="shared" si="62"/>
        <v>0</v>
      </c>
      <c r="Q120" s="16" t="str">
        <f t="shared" si="63"/>
        <v/>
      </c>
      <c r="R120" s="14">
        <f t="shared" si="72"/>
        <v>84.9</v>
      </c>
      <c r="S120" s="14">
        <f t="shared" si="73"/>
        <v>84.9</v>
      </c>
      <c r="T120" s="14">
        <f t="shared" si="74"/>
        <v>0</v>
      </c>
      <c r="U120" s="14">
        <f t="shared" si="125"/>
        <v>0</v>
      </c>
      <c r="V120" s="14">
        <f t="shared" si="126"/>
        <v>0</v>
      </c>
      <c r="W120" s="16" t="str">
        <f t="shared" si="127"/>
        <v/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1" customFormat="1" ht="58.5" hidden="1" customHeight="1" x14ac:dyDescent="0.3">
      <c r="A121" s="190">
        <v>22</v>
      </c>
      <c r="B121" s="73"/>
      <c r="C121" s="119" t="s">
        <v>204</v>
      </c>
      <c r="D121" s="119" t="s">
        <v>76</v>
      </c>
      <c r="E121" s="205" t="s">
        <v>207</v>
      </c>
      <c r="F121" s="15"/>
      <c r="G121" s="15"/>
      <c r="H121" s="15"/>
      <c r="I121" s="16">
        <f t="shared" si="71"/>
        <v>0</v>
      </c>
      <c r="J121" s="14">
        <f t="shared" si="64"/>
        <v>0</v>
      </c>
      <c r="K121" s="16" t="str">
        <f t="shared" si="65"/>
        <v/>
      </c>
      <c r="L121" s="14"/>
      <c r="M121" s="14"/>
      <c r="N121" s="14"/>
      <c r="O121" s="15"/>
      <c r="P121" s="14">
        <f t="shared" si="62"/>
        <v>0</v>
      </c>
      <c r="Q121" s="16" t="str">
        <f t="shared" si="63"/>
        <v/>
      </c>
      <c r="R121" s="14">
        <f t="shared" si="72"/>
        <v>0</v>
      </c>
      <c r="S121" s="14">
        <f t="shared" si="73"/>
        <v>0</v>
      </c>
      <c r="T121" s="14">
        <f t="shared" si="74"/>
        <v>0</v>
      </c>
      <c r="U121" s="14">
        <f t="shared" si="125"/>
        <v>0</v>
      </c>
      <c r="V121" s="14">
        <f t="shared" si="126"/>
        <v>0</v>
      </c>
      <c r="W121" s="16" t="str">
        <f t="shared" si="127"/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</row>
    <row r="122" spans="1:196" s="1" customFormat="1" ht="58.5" hidden="1" customHeight="1" x14ac:dyDescent="0.3">
      <c r="A122" s="190">
        <v>24</v>
      </c>
      <c r="B122" s="73"/>
      <c r="C122" s="119" t="s">
        <v>163</v>
      </c>
      <c r="D122" s="119" t="s">
        <v>84</v>
      </c>
      <c r="E122" s="205" t="s">
        <v>164</v>
      </c>
      <c r="F122" s="15"/>
      <c r="G122" s="15"/>
      <c r="H122" s="15"/>
      <c r="I122" s="16">
        <f t="shared" si="71"/>
        <v>0</v>
      </c>
      <c r="J122" s="14">
        <f t="shared" si="64"/>
        <v>0</v>
      </c>
      <c r="K122" s="16" t="str">
        <f t="shared" si="65"/>
        <v/>
      </c>
      <c r="L122" s="14"/>
      <c r="M122" s="14"/>
      <c r="N122" s="14"/>
      <c r="O122" s="15"/>
      <c r="P122" s="14">
        <f t="shared" si="62"/>
        <v>0</v>
      </c>
      <c r="Q122" s="16" t="str">
        <f t="shared" si="63"/>
        <v/>
      </c>
      <c r="R122" s="14">
        <f t="shared" si="72"/>
        <v>0</v>
      </c>
      <c r="S122" s="14">
        <f t="shared" si="73"/>
        <v>0</v>
      </c>
      <c r="T122" s="14">
        <f t="shared" si="74"/>
        <v>0</v>
      </c>
      <c r="U122" s="14">
        <f t="shared" si="125"/>
        <v>0</v>
      </c>
      <c r="V122" s="14">
        <f t="shared" si="126"/>
        <v>0</v>
      </c>
      <c r="W122" s="16" t="str">
        <f t="shared" si="127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59" customFormat="1" ht="58.5" hidden="1" customHeight="1" x14ac:dyDescent="0.3">
      <c r="A123" s="74"/>
      <c r="B123" s="51"/>
      <c r="C123" s="121"/>
      <c r="D123" s="122"/>
      <c r="E123" s="202" t="s">
        <v>196</v>
      </c>
      <c r="F123" s="35"/>
      <c r="G123" s="24"/>
      <c r="H123" s="35"/>
      <c r="I123" s="16">
        <f t="shared" si="71"/>
        <v>0</v>
      </c>
      <c r="J123" s="14">
        <f t="shared" si="64"/>
        <v>0</v>
      </c>
      <c r="K123" s="16" t="str">
        <f t="shared" si="65"/>
        <v/>
      </c>
      <c r="L123" s="21"/>
      <c r="M123" s="21"/>
      <c r="N123" s="21"/>
      <c r="O123" s="21"/>
      <c r="P123" s="14">
        <f t="shared" si="62"/>
        <v>0</v>
      </c>
      <c r="Q123" s="16" t="str">
        <f t="shared" si="63"/>
        <v/>
      </c>
      <c r="R123" s="14">
        <f t="shared" si="72"/>
        <v>0</v>
      </c>
      <c r="S123" s="14">
        <f t="shared" si="73"/>
        <v>0</v>
      </c>
      <c r="T123" s="14">
        <f t="shared" si="74"/>
        <v>0</v>
      </c>
      <c r="U123" s="14">
        <f t="shared" si="125"/>
        <v>0</v>
      </c>
      <c r="V123" s="14">
        <f t="shared" si="126"/>
        <v>0</v>
      </c>
      <c r="W123" s="16" t="str">
        <f t="shared" si="127"/>
        <v/>
      </c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  <c r="DY123" s="57"/>
      <c r="DZ123" s="57"/>
      <c r="EA123" s="57"/>
      <c r="EB123" s="57"/>
      <c r="EC123" s="57"/>
      <c r="ED123" s="57"/>
      <c r="EE123" s="57"/>
      <c r="EF123" s="57"/>
      <c r="EG123" s="57"/>
      <c r="EH123" s="57"/>
      <c r="EI123" s="57"/>
      <c r="EJ123" s="57"/>
      <c r="EK123" s="57"/>
      <c r="EL123" s="57"/>
      <c r="EM123" s="57"/>
      <c r="EN123" s="57"/>
      <c r="EO123" s="57"/>
      <c r="EP123" s="57"/>
      <c r="EQ123" s="57"/>
      <c r="ER123" s="57"/>
      <c r="ES123" s="57"/>
      <c r="ET123" s="57"/>
      <c r="EU123" s="57"/>
      <c r="EV123" s="57"/>
      <c r="EW123" s="57"/>
      <c r="EX123" s="57"/>
      <c r="EY123" s="57"/>
      <c r="EZ123" s="57"/>
      <c r="FA123" s="57"/>
      <c r="FB123" s="57"/>
      <c r="FC123" s="57"/>
      <c r="FD123" s="57"/>
      <c r="FE123" s="57"/>
      <c r="FF123" s="57"/>
      <c r="FG123" s="57"/>
      <c r="FH123" s="57"/>
      <c r="FI123" s="57"/>
      <c r="FJ123" s="57"/>
      <c r="FK123" s="57"/>
      <c r="FL123" s="57"/>
      <c r="FM123" s="57"/>
      <c r="FN123" s="57"/>
      <c r="FO123" s="57"/>
      <c r="FP123" s="57"/>
      <c r="FQ123" s="57"/>
      <c r="FR123" s="57"/>
      <c r="FS123" s="57"/>
      <c r="FT123" s="57"/>
      <c r="FU123" s="57"/>
      <c r="FV123" s="57"/>
      <c r="FW123" s="57"/>
      <c r="FX123" s="57"/>
      <c r="FY123" s="57"/>
      <c r="FZ123" s="57"/>
      <c r="GA123" s="57"/>
      <c r="GB123" s="57"/>
      <c r="GC123" s="57"/>
      <c r="GD123" s="57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</row>
    <row r="124" spans="1:196" s="59" customFormat="1" ht="58.5" hidden="1" customHeight="1" x14ac:dyDescent="0.3">
      <c r="A124" s="74"/>
      <c r="B124" s="51"/>
      <c r="C124" s="121"/>
      <c r="D124" s="122"/>
      <c r="E124" s="202" t="s">
        <v>197</v>
      </c>
      <c r="F124" s="35"/>
      <c r="G124" s="24"/>
      <c r="H124" s="35"/>
      <c r="I124" s="16">
        <f t="shared" si="71"/>
        <v>0</v>
      </c>
      <c r="J124" s="14">
        <f t="shared" si="64"/>
        <v>0</v>
      </c>
      <c r="K124" s="16" t="str">
        <f t="shared" si="65"/>
        <v/>
      </c>
      <c r="L124" s="21"/>
      <c r="M124" s="21"/>
      <c r="N124" s="21"/>
      <c r="O124" s="21"/>
      <c r="P124" s="14">
        <f t="shared" si="62"/>
        <v>0</v>
      </c>
      <c r="Q124" s="16" t="str">
        <f t="shared" si="63"/>
        <v/>
      </c>
      <c r="R124" s="14">
        <f t="shared" si="72"/>
        <v>0</v>
      </c>
      <c r="S124" s="14">
        <f t="shared" si="73"/>
        <v>0</v>
      </c>
      <c r="T124" s="14">
        <f t="shared" si="74"/>
        <v>0</v>
      </c>
      <c r="U124" s="14">
        <f t="shared" si="125"/>
        <v>0</v>
      </c>
      <c r="V124" s="14">
        <f t="shared" si="126"/>
        <v>0</v>
      </c>
      <c r="W124" s="16" t="str">
        <f t="shared" si="127"/>
        <v/>
      </c>
      <c r="X124" s="57"/>
      <c r="Y124" s="57"/>
      <c r="Z124" s="57"/>
      <c r="AA124" s="57"/>
      <c r="AB124" s="57"/>
      <c r="AC124" s="57"/>
      <c r="AD124" s="57"/>
      <c r="AE124" s="57"/>
      <c r="AF124" s="57"/>
      <c r="AG124" s="57"/>
      <c r="AH124" s="57"/>
      <c r="AI124" s="57"/>
      <c r="AJ124" s="57"/>
      <c r="AK124" s="57"/>
      <c r="AL124" s="57"/>
      <c r="AM124" s="57"/>
      <c r="AN124" s="57"/>
      <c r="AO124" s="57"/>
      <c r="AP124" s="57"/>
      <c r="AQ124" s="57"/>
      <c r="AR124" s="57"/>
      <c r="AS124" s="57"/>
      <c r="AT124" s="57"/>
      <c r="AU124" s="57"/>
      <c r="AV124" s="57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  <c r="DY124" s="57"/>
      <c r="DZ124" s="57"/>
      <c r="EA124" s="57"/>
      <c r="EB124" s="57"/>
      <c r="EC124" s="57"/>
      <c r="ED124" s="57"/>
      <c r="EE124" s="57"/>
      <c r="EF124" s="57"/>
      <c r="EG124" s="57"/>
      <c r="EH124" s="57"/>
      <c r="EI124" s="57"/>
      <c r="EJ124" s="57"/>
      <c r="EK124" s="57"/>
      <c r="EL124" s="57"/>
      <c r="EM124" s="57"/>
      <c r="EN124" s="57"/>
      <c r="EO124" s="57"/>
      <c r="EP124" s="57"/>
      <c r="EQ124" s="57"/>
      <c r="ER124" s="57"/>
      <c r="ES124" s="57"/>
      <c r="ET124" s="57"/>
      <c r="EU124" s="57"/>
      <c r="EV124" s="57"/>
      <c r="EW124" s="57"/>
      <c r="EX124" s="57"/>
      <c r="EY124" s="57"/>
      <c r="EZ124" s="57"/>
      <c r="FA124" s="57"/>
      <c r="FB124" s="57"/>
      <c r="FC124" s="57"/>
      <c r="FD124" s="57"/>
      <c r="FE124" s="57"/>
      <c r="FF124" s="57"/>
      <c r="FG124" s="57"/>
      <c r="FH124" s="57"/>
      <c r="FI124" s="57"/>
      <c r="FJ124" s="57"/>
      <c r="FK124" s="57"/>
      <c r="FL124" s="57"/>
      <c r="FM124" s="57"/>
      <c r="FN124" s="57"/>
      <c r="FO124" s="57"/>
      <c r="FP124" s="57"/>
      <c r="FQ124" s="57"/>
      <c r="FR124" s="57"/>
      <c r="FS124" s="57"/>
      <c r="FT124" s="57"/>
      <c r="FU124" s="57"/>
      <c r="FV124" s="57"/>
      <c r="FW124" s="57"/>
      <c r="FX124" s="57"/>
      <c r="FY124" s="57"/>
      <c r="FZ124" s="57"/>
      <c r="GA124" s="57"/>
      <c r="GB124" s="57"/>
      <c r="GC124" s="57"/>
      <c r="GD124" s="57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</row>
    <row r="125" spans="1:196" s="1" customFormat="1" ht="58.5" hidden="1" customHeight="1" x14ac:dyDescent="0.3">
      <c r="A125" s="190">
        <v>25</v>
      </c>
      <c r="B125" s="73"/>
      <c r="C125" s="119" t="s">
        <v>187</v>
      </c>
      <c r="D125" s="119" t="s">
        <v>83</v>
      </c>
      <c r="E125" s="205" t="s">
        <v>188</v>
      </c>
      <c r="F125" s="15"/>
      <c r="G125" s="15"/>
      <c r="H125" s="15"/>
      <c r="I125" s="16">
        <f t="shared" si="71"/>
        <v>0</v>
      </c>
      <c r="J125" s="14">
        <f t="shared" si="64"/>
        <v>0</v>
      </c>
      <c r="K125" s="16" t="str">
        <f t="shared" si="65"/>
        <v/>
      </c>
      <c r="L125" s="14"/>
      <c r="M125" s="14"/>
      <c r="N125" s="14"/>
      <c r="O125" s="15"/>
      <c r="P125" s="14">
        <f t="shared" si="62"/>
        <v>0</v>
      </c>
      <c r="Q125" s="16" t="str">
        <f t="shared" si="63"/>
        <v/>
      </c>
      <c r="R125" s="14">
        <f t="shared" si="72"/>
        <v>0</v>
      </c>
      <c r="S125" s="14">
        <f t="shared" si="73"/>
        <v>0</v>
      </c>
      <c r="T125" s="14">
        <f t="shared" si="74"/>
        <v>0</v>
      </c>
      <c r="U125" s="14">
        <f t="shared" si="125"/>
        <v>0</v>
      </c>
      <c r="V125" s="14">
        <f t="shared" si="126"/>
        <v>0</v>
      </c>
      <c r="W125" s="16" t="str">
        <f t="shared" si="127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39" hidden="1" customHeight="1" x14ac:dyDescent="0.3">
      <c r="A126" s="190"/>
      <c r="B126" s="73"/>
      <c r="C126" s="119" t="s">
        <v>206</v>
      </c>
      <c r="D126" s="119" t="s">
        <v>76</v>
      </c>
      <c r="E126" s="205" t="s">
        <v>162</v>
      </c>
      <c r="F126" s="15"/>
      <c r="G126" s="15"/>
      <c r="H126" s="15"/>
      <c r="I126" s="16">
        <f t="shared" si="71"/>
        <v>0</v>
      </c>
      <c r="J126" s="14">
        <f t="shared" si="64"/>
        <v>0</v>
      </c>
      <c r="K126" s="16" t="str">
        <f t="shared" si="65"/>
        <v/>
      </c>
      <c r="L126" s="14"/>
      <c r="M126" s="14"/>
      <c r="N126" s="14"/>
      <c r="O126" s="15"/>
      <c r="P126" s="14">
        <f t="shared" si="62"/>
        <v>0</v>
      </c>
      <c r="Q126" s="16" t="str">
        <f t="shared" si="63"/>
        <v/>
      </c>
      <c r="R126" s="14">
        <f t="shared" si="72"/>
        <v>0</v>
      </c>
      <c r="S126" s="14">
        <f t="shared" si="73"/>
        <v>0</v>
      </c>
      <c r="T126" s="14">
        <f t="shared" si="74"/>
        <v>0</v>
      </c>
      <c r="U126" s="14">
        <f t="shared" si="125"/>
        <v>0</v>
      </c>
      <c r="V126" s="14">
        <f t="shared" si="126"/>
        <v>0</v>
      </c>
      <c r="W126" s="16" t="str">
        <f t="shared" si="127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1" customFormat="1" ht="58.5" hidden="1" customHeight="1" x14ac:dyDescent="0.3">
      <c r="A127" s="190">
        <v>24</v>
      </c>
      <c r="B127" s="73"/>
      <c r="C127" s="119" t="s">
        <v>163</v>
      </c>
      <c r="D127" s="119" t="s">
        <v>84</v>
      </c>
      <c r="E127" s="205" t="s">
        <v>164</v>
      </c>
      <c r="F127" s="15"/>
      <c r="G127" s="15"/>
      <c r="H127" s="15"/>
      <c r="I127" s="16">
        <f t="shared" si="71"/>
        <v>0</v>
      </c>
      <c r="J127" s="14">
        <f t="shared" si="64"/>
        <v>0</v>
      </c>
      <c r="K127" s="16" t="str">
        <f t="shared" si="65"/>
        <v/>
      </c>
      <c r="L127" s="14"/>
      <c r="M127" s="14"/>
      <c r="N127" s="14"/>
      <c r="O127" s="15"/>
      <c r="P127" s="14">
        <f t="shared" si="62"/>
        <v>0</v>
      </c>
      <c r="Q127" s="16" t="str">
        <f t="shared" si="63"/>
        <v/>
      </c>
      <c r="R127" s="14">
        <f t="shared" si="72"/>
        <v>0</v>
      </c>
      <c r="S127" s="14">
        <f t="shared" si="73"/>
        <v>0</v>
      </c>
      <c r="T127" s="14">
        <f t="shared" si="74"/>
        <v>0</v>
      </c>
      <c r="U127" s="14">
        <f t="shared" ref="U127:U135" si="128">SUM(H127,O127)</f>
        <v>0</v>
      </c>
      <c r="V127" s="14">
        <f t="shared" si="75"/>
        <v>0</v>
      </c>
      <c r="W127" s="16" t="str">
        <f t="shared" si="127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76" customFormat="1" ht="54.75" hidden="1" customHeight="1" thickBot="1" x14ac:dyDescent="0.35">
      <c r="A128" s="200"/>
      <c r="B128" s="74"/>
      <c r="C128" s="120"/>
      <c r="D128" s="120"/>
      <c r="E128" s="208" t="s">
        <v>221</v>
      </c>
      <c r="F128" s="21"/>
      <c r="G128" s="21"/>
      <c r="H128" s="21"/>
      <c r="I128" s="16">
        <f t="shared" si="71"/>
        <v>0</v>
      </c>
      <c r="J128" s="14">
        <f t="shared" si="64"/>
        <v>0</v>
      </c>
      <c r="K128" s="16" t="str">
        <f t="shared" si="65"/>
        <v/>
      </c>
      <c r="L128" s="21"/>
      <c r="M128" s="21"/>
      <c r="N128" s="21"/>
      <c r="O128" s="21"/>
      <c r="P128" s="14">
        <f t="shared" si="62"/>
        <v>0</v>
      </c>
      <c r="Q128" s="16" t="str">
        <f t="shared" si="63"/>
        <v/>
      </c>
      <c r="R128" s="14">
        <f t="shared" si="72"/>
        <v>0</v>
      </c>
      <c r="S128" s="14">
        <f t="shared" si="73"/>
        <v>0</v>
      </c>
      <c r="T128" s="14">
        <f t="shared" si="74"/>
        <v>0</v>
      </c>
      <c r="U128" s="14">
        <f t="shared" si="128"/>
        <v>0</v>
      </c>
      <c r="V128" s="14">
        <f t="shared" si="75"/>
        <v>0</v>
      </c>
      <c r="W128" s="16" t="str">
        <f t="shared" si="127"/>
        <v/>
      </c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45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  <c r="BQ128" s="46"/>
      <c r="BR128" s="46"/>
      <c r="BS128" s="46"/>
      <c r="BT128" s="46"/>
      <c r="BU128" s="46"/>
      <c r="BV128" s="46"/>
      <c r="BW128" s="46"/>
      <c r="BX128" s="46"/>
      <c r="BY128" s="46"/>
      <c r="BZ128" s="46"/>
      <c r="CA128" s="46"/>
      <c r="CB128" s="46"/>
      <c r="CC128" s="46"/>
      <c r="CD128" s="46"/>
      <c r="CE128" s="46"/>
      <c r="CF128" s="46"/>
      <c r="CG128" s="46"/>
      <c r="CH128" s="46"/>
      <c r="CI128" s="46"/>
      <c r="CJ128" s="46"/>
      <c r="CK128" s="46"/>
      <c r="CL128" s="46"/>
      <c r="CM128" s="46"/>
      <c r="CN128" s="46"/>
      <c r="CO128" s="46"/>
      <c r="CP128" s="46"/>
      <c r="CQ128" s="46"/>
      <c r="CR128" s="46"/>
      <c r="CS128" s="46"/>
      <c r="CT128" s="46"/>
      <c r="CU128" s="46"/>
      <c r="CV128" s="46"/>
      <c r="CW128" s="46"/>
      <c r="CX128" s="46"/>
      <c r="CY128" s="46"/>
      <c r="CZ128" s="46"/>
      <c r="DA128" s="46"/>
      <c r="DB128" s="46"/>
      <c r="DC128" s="46"/>
      <c r="DD128" s="46"/>
      <c r="DE128" s="46"/>
      <c r="DF128" s="46"/>
      <c r="DG128" s="46"/>
      <c r="DH128" s="46"/>
      <c r="DI128" s="46"/>
      <c r="DJ128" s="46"/>
      <c r="DK128" s="46"/>
      <c r="DL128" s="46"/>
      <c r="DM128" s="46"/>
      <c r="DN128" s="46"/>
      <c r="DO128" s="46"/>
      <c r="DP128" s="46"/>
      <c r="DQ128" s="46"/>
      <c r="DR128" s="46"/>
      <c r="DS128" s="46"/>
      <c r="DT128" s="46"/>
      <c r="DU128" s="46"/>
      <c r="DV128" s="46"/>
      <c r="DW128" s="46"/>
      <c r="DX128" s="46"/>
      <c r="DY128" s="46"/>
      <c r="DZ128" s="46"/>
      <c r="EA128" s="46"/>
      <c r="EB128" s="46"/>
      <c r="EC128" s="46"/>
      <c r="ED128" s="46"/>
      <c r="EE128" s="46"/>
      <c r="EF128" s="46"/>
      <c r="EG128" s="46"/>
      <c r="EH128" s="46"/>
      <c r="EI128" s="46"/>
      <c r="EJ128" s="46"/>
      <c r="EK128" s="46"/>
      <c r="EL128" s="46"/>
      <c r="EM128" s="46"/>
      <c r="EN128" s="46"/>
      <c r="EO128" s="46"/>
      <c r="EP128" s="46"/>
      <c r="EQ128" s="46"/>
      <c r="ER128" s="46"/>
      <c r="ES128" s="46"/>
      <c r="ET128" s="46"/>
      <c r="EU128" s="46"/>
      <c r="EV128" s="46"/>
      <c r="EW128" s="46"/>
      <c r="EX128" s="46"/>
      <c r="EY128" s="46"/>
      <c r="EZ128" s="46"/>
      <c r="FA128" s="46"/>
      <c r="FB128" s="46"/>
      <c r="FC128" s="46"/>
      <c r="FD128" s="46"/>
      <c r="FE128" s="46"/>
      <c r="FF128" s="46"/>
      <c r="FG128" s="46"/>
      <c r="FH128" s="46"/>
      <c r="FI128" s="46"/>
      <c r="FJ128" s="46"/>
      <c r="FK128" s="46"/>
      <c r="FL128" s="46"/>
      <c r="FM128" s="46"/>
      <c r="FN128" s="46"/>
      <c r="FO128" s="46"/>
      <c r="FP128" s="46"/>
      <c r="FQ128" s="46"/>
      <c r="FR128" s="46"/>
      <c r="FS128" s="46"/>
      <c r="FT128" s="46"/>
      <c r="FU128" s="46"/>
      <c r="FV128" s="46"/>
      <c r="FW128" s="46"/>
      <c r="FX128" s="46"/>
      <c r="FY128" s="46"/>
      <c r="FZ128" s="46"/>
      <c r="GA128" s="46"/>
      <c r="GB128" s="46"/>
      <c r="GC128" s="46"/>
      <c r="GD128" s="46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</row>
    <row r="129" spans="1:196" s="76" customFormat="1" ht="41.25" hidden="1" customHeight="1" thickBot="1" x14ac:dyDescent="0.35">
      <c r="A129" s="200"/>
      <c r="B129" s="74"/>
      <c r="C129" s="120"/>
      <c r="D129" s="120"/>
      <c r="E129" s="208" t="s">
        <v>222</v>
      </c>
      <c r="F129" s="21"/>
      <c r="G129" s="21"/>
      <c r="H129" s="21"/>
      <c r="I129" s="16">
        <f t="shared" si="71"/>
        <v>0</v>
      </c>
      <c r="J129" s="14">
        <f t="shared" si="64"/>
        <v>0</v>
      </c>
      <c r="K129" s="16" t="str">
        <f t="shared" si="65"/>
        <v/>
      </c>
      <c r="L129" s="21"/>
      <c r="M129" s="21"/>
      <c r="N129" s="21"/>
      <c r="O129" s="21"/>
      <c r="P129" s="14">
        <f t="shared" si="62"/>
        <v>0</v>
      </c>
      <c r="Q129" s="16" t="str">
        <f t="shared" si="63"/>
        <v/>
      </c>
      <c r="R129" s="14">
        <f t="shared" si="72"/>
        <v>0</v>
      </c>
      <c r="S129" s="14">
        <f t="shared" si="73"/>
        <v>0</v>
      </c>
      <c r="T129" s="14">
        <f t="shared" si="74"/>
        <v>0</v>
      </c>
      <c r="U129" s="14">
        <f t="shared" si="128"/>
        <v>0</v>
      </c>
      <c r="V129" s="14">
        <f t="shared" si="75"/>
        <v>0</v>
      </c>
      <c r="W129" s="16" t="str">
        <f t="shared" si="127"/>
        <v/>
      </c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45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  <c r="BQ129" s="46"/>
      <c r="BR129" s="46"/>
      <c r="BS129" s="46"/>
      <c r="BT129" s="46"/>
      <c r="BU129" s="46"/>
      <c r="BV129" s="46"/>
      <c r="BW129" s="46"/>
      <c r="BX129" s="46"/>
      <c r="BY129" s="46"/>
      <c r="BZ129" s="46"/>
      <c r="CA129" s="46"/>
      <c r="CB129" s="46"/>
      <c r="CC129" s="46"/>
      <c r="CD129" s="46"/>
      <c r="CE129" s="46"/>
      <c r="CF129" s="46"/>
      <c r="CG129" s="46"/>
      <c r="CH129" s="46"/>
      <c r="CI129" s="46"/>
      <c r="CJ129" s="46"/>
      <c r="CK129" s="46"/>
      <c r="CL129" s="46"/>
      <c r="CM129" s="46"/>
      <c r="CN129" s="46"/>
      <c r="CO129" s="46"/>
      <c r="CP129" s="46"/>
      <c r="CQ129" s="46"/>
      <c r="CR129" s="46"/>
      <c r="CS129" s="46"/>
      <c r="CT129" s="46"/>
      <c r="CU129" s="46"/>
      <c r="CV129" s="46"/>
      <c r="CW129" s="46"/>
      <c r="CX129" s="46"/>
      <c r="CY129" s="46"/>
      <c r="CZ129" s="46"/>
      <c r="DA129" s="46"/>
      <c r="DB129" s="46"/>
      <c r="DC129" s="46"/>
      <c r="DD129" s="46"/>
      <c r="DE129" s="46"/>
      <c r="DF129" s="46"/>
      <c r="DG129" s="46"/>
      <c r="DH129" s="46"/>
      <c r="DI129" s="46"/>
      <c r="DJ129" s="46"/>
      <c r="DK129" s="46"/>
      <c r="DL129" s="46"/>
      <c r="DM129" s="46"/>
      <c r="DN129" s="46"/>
      <c r="DO129" s="46"/>
      <c r="DP129" s="46"/>
      <c r="DQ129" s="46"/>
      <c r="DR129" s="46"/>
      <c r="DS129" s="46"/>
      <c r="DT129" s="46"/>
      <c r="DU129" s="46"/>
      <c r="DV129" s="46"/>
      <c r="DW129" s="46"/>
      <c r="DX129" s="46"/>
      <c r="DY129" s="46"/>
      <c r="DZ129" s="46"/>
      <c r="EA129" s="46"/>
      <c r="EB129" s="46"/>
      <c r="EC129" s="46"/>
      <c r="ED129" s="46"/>
      <c r="EE129" s="46"/>
      <c r="EF129" s="46"/>
      <c r="EG129" s="46"/>
      <c r="EH129" s="46"/>
      <c r="EI129" s="46"/>
      <c r="EJ129" s="46"/>
      <c r="EK129" s="46"/>
      <c r="EL129" s="46"/>
      <c r="EM129" s="46"/>
      <c r="EN129" s="46"/>
      <c r="EO129" s="46"/>
      <c r="EP129" s="46"/>
      <c r="EQ129" s="46"/>
      <c r="ER129" s="46"/>
      <c r="ES129" s="46"/>
      <c r="ET129" s="46"/>
      <c r="EU129" s="46"/>
      <c r="EV129" s="46"/>
      <c r="EW129" s="46"/>
      <c r="EX129" s="46"/>
      <c r="EY129" s="46"/>
      <c r="EZ129" s="46"/>
      <c r="FA129" s="46"/>
      <c r="FB129" s="46"/>
      <c r="FC129" s="46"/>
      <c r="FD129" s="46"/>
      <c r="FE129" s="46"/>
      <c r="FF129" s="46"/>
      <c r="FG129" s="46"/>
      <c r="FH129" s="46"/>
      <c r="FI129" s="46"/>
      <c r="FJ129" s="46"/>
      <c r="FK129" s="46"/>
      <c r="FL129" s="46"/>
      <c r="FM129" s="46"/>
      <c r="FN129" s="46"/>
      <c r="FO129" s="46"/>
      <c r="FP129" s="46"/>
      <c r="FQ129" s="46"/>
      <c r="FR129" s="46"/>
      <c r="FS129" s="46"/>
      <c r="FT129" s="46"/>
      <c r="FU129" s="46"/>
      <c r="FV129" s="46"/>
      <c r="FW129" s="46"/>
      <c r="FX129" s="46"/>
      <c r="FY129" s="46"/>
      <c r="FZ129" s="46"/>
      <c r="GA129" s="46"/>
      <c r="GB129" s="46"/>
      <c r="GC129" s="46"/>
      <c r="GD129" s="46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</row>
    <row r="130" spans="1:196" s="1" customFormat="1" ht="39.75" hidden="1" customHeight="1" x14ac:dyDescent="0.3">
      <c r="A130" s="190">
        <v>25</v>
      </c>
      <c r="B130" s="73"/>
      <c r="C130" s="119" t="s">
        <v>187</v>
      </c>
      <c r="D130" s="119" t="s">
        <v>83</v>
      </c>
      <c r="E130" s="205" t="s">
        <v>188</v>
      </c>
      <c r="F130" s="15"/>
      <c r="G130" s="15"/>
      <c r="H130" s="15"/>
      <c r="I130" s="16">
        <f t="shared" si="71"/>
        <v>0</v>
      </c>
      <c r="J130" s="14">
        <f t="shared" si="64"/>
        <v>0</v>
      </c>
      <c r="K130" s="16" t="str">
        <f t="shared" si="65"/>
        <v/>
      </c>
      <c r="L130" s="14"/>
      <c r="M130" s="14"/>
      <c r="N130" s="14"/>
      <c r="O130" s="15"/>
      <c r="P130" s="14">
        <f t="shared" si="62"/>
        <v>0</v>
      </c>
      <c r="Q130" s="16" t="str">
        <f t="shared" si="63"/>
        <v/>
      </c>
      <c r="R130" s="14">
        <f t="shared" si="72"/>
        <v>0</v>
      </c>
      <c r="S130" s="14">
        <f t="shared" si="73"/>
        <v>0</v>
      </c>
      <c r="T130" s="14">
        <f t="shared" si="74"/>
        <v>0</v>
      </c>
      <c r="U130" s="14">
        <f t="shared" si="128"/>
        <v>0</v>
      </c>
      <c r="V130" s="14">
        <f t="shared" si="75"/>
        <v>0</v>
      </c>
      <c r="W130" s="16" t="str">
        <f t="shared" si="127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5" customFormat="1" ht="42" hidden="1" customHeight="1" thickBot="1" x14ac:dyDescent="0.35">
      <c r="A131" s="190"/>
      <c r="B131" s="73"/>
      <c r="C131" s="119" t="s">
        <v>268</v>
      </c>
      <c r="D131" s="119" t="s">
        <v>229</v>
      </c>
      <c r="E131" s="205" t="s">
        <v>269</v>
      </c>
      <c r="F131" s="15"/>
      <c r="G131" s="15"/>
      <c r="H131" s="15"/>
      <c r="I131" s="16">
        <f t="shared" si="71"/>
        <v>0</v>
      </c>
      <c r="J131" s="14">
        <f t="shared" si="64"/>
        <v>0</v>
      </c>
      <c r="K131" s="16" t="str">
        <f t="shared" si="65"/>
        <v/>
      </c>
      <c r="L131" s="14"/>
      <c r="M131" s="14"/>
      <c r="N131" s="14"/>
      <c r="O131" s="15"/>
      <c r="P131" s="14">
        <f t="shared" si="62"/>
        <v>0</v>
      </c>
      <c r="Q131" s="16" t="str">
        <f t="shared" si="63"/>
        <v/>
      </c>
      <c r="R131" s="14">
        <f t="shared" si="72"/>
        <v>0</v>
      </c>
      <c r="S131" s="14">
        <f t="shared" si="73"/>
        <v>0</v>
      </c>
      <c r="T131" s="14">
        <f t="shared" si="74"/>
        <v>0</v>
      </c>
      <c r="U131" s="14">
        <f t="shared" si="128"/>
        <v>0</v>
      </c>
      <c r="V131" s="14">
        <f t="shared" si="75"/>
        <v>0</v>
      </c>
      <c r="W131" s="16" t="str">
        <f t="shared" si="127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76" customFormat="1" ht="47.25" hidden="1" customHeight="1" thickBot="1" x14ac:dyDescent="0.35">
      <c r="A132" s="200"/>
      <c r="B132" s="74"/>
      <c r="C132" s="120"/>
      <c r="D132" s="120"/>
      <c r="E132" s="208" t="s">
        <v>275</v>
      </c>
      <c r="F132" s="21"/>
      <c r="G132" s="21"/>
      <c r="H132" s="21"/>
      <c r="I132" s="16">
        <f t="shared" si="71"/>
        <v>0</v>
      </c>
      <c r="J132" s="14">
        <f t="shared" si="64"/>
        <v>0</v>
      </c>
      <c r="K132" s="16" t="str">
        <f t="shared" si="65"/>
        <v/>
      </c>
      <c r="L132" s="33"/>
      <c r="M132" s="33"/>
      <c r="N132" s="33"/>
      <c r="O132" s="33"/>
      <c r="P132" s="14">
        <f t="shared" si="62"/>
        <v>0</v>
      </c>
      <c r="Q132" s="16" t="str">
        <f t="shared" si="63"/>
        <v/>
      </c>
      <c r="R132" s="14">
        <f t="shared" si="72"/>
        <v>0</v>
      </c>
      <c r="S132" s="14">
        <f t="shared" si="73"/>
        <v>0</v>
      </c>
      <c r="T132" s="14">
        <f t="shared" si="74"/>
        <v>0</v>
      </c>
      <c r="U132" s="14">
        <f t="shared" si="128"/>
        <v>0</v>
      </c>
      <c r="V132" s="14">
        <f t="shared" si="75"/>
        <v>0</v>
      </c>
      <c r="W132" s="16" t="str">
        <f t="shared" si="127"/>
        <v/>
      </c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45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  <c r="BQ132" s="46"/>
      <c r="BR132" s="46"/>
      <c r="BS132" s="46"/>
      <c r="BT132" s="46"/>
      <c r="BU132" s="46"/>
      <c r="BV132" s="46"/>
      <c r="BW132" s="46"/>
      <c r="BX132" s="46"/>
      <c r="BY132" s="46"/>
      <c r="BZ132" s="46"/>
      <c r="CA132" s="46"/>
      <c r="CB132" s="46"/>
      <c r="CC132" s="46"/>
      <c r="CD132" s="46"/>
      <c r="CE132" s="46"/>
      <c r="CF132" s="46"/>
      <c r="CG132" s="46"/>
      <c r="CH132" s="46"/>
      <c r="CI132" s="46"/>
      <c r="CJ132" s="46"/>
      <c r="CK132" s="46"/>
      <c r="CL132" s="46"/>
      <c r="CM132" s="46"/>
      <c r="CN132" s="46"/>
      <c r="CO132" s="46"/>
      <c r="CP132" s="46"/>
      <c r="CQ132" s="46"/>
      <c r="CR132" s="46"/>
      <c r="CS132" s="46"/>
      <c r="CT132" s="46"/>
      <c r="CU132" s="46"/>
      <c r="CV132" s="46"/>
      <c r="CW132" s="46"/>
      <c r="CX132" s="46"/>
      <c r="CY132" s="46"/>
      <c r="CZ132" s="46"/>
      <c r="DA132" s="46"/>
      <c r="DB132" s="46"/>
      <c r="DC132" s="46"/>
      <c r="DD132" s="46"/>
      <c r="DE132" s="46"/>
      <c r="DF132" s="46"/>
      <c r="DG132" s="46"/>
      <c r="DH132" s="46"/>
      <c r="DI132" s="46"/>
      <c r="DJ132" s="46"/>
      <c r="DK132" s="46"/>
      <c r="DL132" s="46"/>
      <c r="DM132" s="46"/>
      <c r="DN132" s="46"/>
      <c r="DO132" s="46"/>
      <c r="DP132" s="46"/>
      <c r="DQ132" s="46"/>
      <c r="DR132" s="46"/>
      <c r="DS132" s="46"/>
      <c r="DT132" s="46"/>
      <c r="DU132" s="46"/>
      <c r="DV132" s="46"/>
      <c r="DW132" s="46"/>
      <c r="DX132" s="46"/>
      <c r="DY132" s="46"/>
      <c r="DZ132" s="46"/>
      <c r="EA132" s="46"/>
      <c r="EB132" s="46"/>
      <c r="EC132" s="46"/>
      <c r="ED132" s="46"/>
      <c r="EE132" s="46"/>
      <c r="EF132" s="46"/>
      <c r="EG132" s="46"/>
      <c r="EH132" s="46"/>
      <c r="EI132" s="46"/>
      <c r="EJ132" s="46"/>
      <c r="EK132" s="46"/>
      <c r="EL132" s="46"/>
      <c r="EM132" s="46"/>
      <c r="EN132" s="46"/>
      <c r="EO132" s="46"/>
      <c r="EP132" s="46"/>
      <c r="EQ132" s="46"/>
      <c r="ER132" s="46"/>
      <c r="ES132" s="46"/>
      <c r="ET132" s="46"/>
      <c r="EU132" s="46"/>
      <c r="EV132" s="46"/>
      <c r="EW132" s="46"/>
      <c r="EX132" s="46"/>
      <c r="EY132" s="46"/>
      <c r="EZ132" s="46"/>
      <c r="FA132" s="46"/>
      <c r="FB132" s="46"/>
      <c r="FC132" s="46"/>
      <c r="FD132" s="46"/>
      <c r="FE132" s="46"/>
      <c r="FF132" s="46"/>
      <c r="FG132" s="46"/>
      <c r="FH132" s="46"/>
      <c r="FI132" s="46"/>
      <c r="FJ132" s="46"/>
      <c r="FK132" s="46"/>
      <c r="FL132" s="46"/>
      <c r="FM132" s="46"/>
      <c r="FN132" s="46"/>
      <c r="FO132" s="46"/>
      <c r="FP132" s="46"/>
      <c r="FQ132" s="46"/>
      <c r="FR132" s="46"/>
      <c r="FS132" s="46"/>
      <c r="FT132" s="46"/>
      <c r="FU132" s="46"/>
      <c r="FV132" s="46"/>
      <c r="FW132" s="46"/>
      <c r="FX132" s="46"/>
      <c r="FY132" s="46"/>
      <c r="FZ132" s="46"/>
      <c r="GA132" s="46"/>
      <c r="GB132" s="46"/>
      <c r="GC132" s="46"/>
      <c r="GD132" s="46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</row>
    <row r="133" spans="1:196" s="5" customFormat="1" ht="30.75" hidden="1" customHeight="1" thickBot="1" x14ac:dyDescent="0.35">
      <c r="A133" s="190"/>
      <c r="B133" s="73"/>
      <c r="C133" s="119" t="s">
        <v>244</v>
      </c>
      <c r="D133" s="119" t="s">
        <v>76</v>
      </c>
      <c r="E133" s="205" t="s">
        <v>245</v>
      </c>
      <c r="F133" s="15"/>
      <c r="G133" s="15"/>
      <c r="H133" s="15"/>
      <c r="I133" s="16">
        <f t="shared" si="71"/>
        <v>0</v>
      </c>
      <c r="J133" s="14">
        <f t="shared" si="64"/>
        <v>0</v>
      </c>
      <c r="K133" s="16" t="str">
        <f t="shared" si="65"/>
        <v/>
      </c>
      <c r="L133" s="14"/>
      <c r="M133" s="14"/>
      <c r="N133" s="14"/>
      <c r="O133" s="15"/>
      <c r="P133" s="14">
        <f t="shared" si="62"/>
        <v>0</v>
      </c>
      <c r="Q133" s="16" t="str">
        <f t="shared" si="63"/>
        <v/>
      </c>
      <c r="R133" s="14">
        <f t="shared" si="72"/>
        <v>0</v>
      </c>
      <c r="S133" s="14">
        <f t="shared" si="73"/>
        <v>0</v>
      </c>
      <c r="T133" s="14">
        <f t="shared" si="74"/>
        <v>0</v>
      </c>
      <c r="U133" s="14">
        <f t="shared" si="128"/>
        <v>0</v>
      </c>
      <c r="V133" s="14">
        <f t="shared" si="75"/>
        <v>0</v>
      </c>
      <c r="W133" s="16" t="str">
        <f t="shared" si="127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9"/>
      <c r="GF133" s="9"/>
      <c r="GG133" s="9"/>
      <c r="GH133" s="9"/>
      <c r="GI133" s="9"/>
      <c r="GJ133" s="9"/>
      <c r="GK133" s="9"/>
      <c r="GL133" s="9"/>
      <c r="GM133" s="9"/>
      <c r="GN133" s="9"/>
    </row>
    <row r="134" spans="1:196" s="5" customFormat="1" ht="39" customHeight="1" thickBot="1" x14ac:dyDescent="0.35">
      <c r="A134" s="190"/>
      <c r="B134" s="73"/>
      <c r="C134" s="119" t="s">
        <v>206</v>
      </c>
      <c r="D134" s="119" t="s">
        <v>76</v>
      </c>
      <c r="E134" s="205" t="s">
        <v>162</v>
      </c>
      <c r="F134" s="15">
        <v>89.7</v>
      </c>
      <c r="G134" s="15">
        <v>89.7</v>
      </c>
      <c r="H134" s="15"/>
      <c r="I134" s="29">
        <f t="shared" si="71"/>
        <v>0</v>
      </c>
      <c r="J134" s="14">
        <f t="shared" si="64"/>
        <v>-89.7</v>
      </c>
      <c r="K134" s="16">
        <f t="shared" si="65"/>
        <v>0</v>
      </c>
      <c r="L134" s="14"/>
      <c r="M134" s="14"/>
      <c r="N134" s="14"/>
      <c r="O134" s="15"/>
      <c r="P134" s="14">
        <f t="shared" si="62"/>
        <v>0</v>
      </c>
      <c r="Q134" s="16" t="str">
        <f t="shared" si="63"/>
        <v/>
      </c>
      <c r="R134" s="14">
        <f t="shared" si="72"/>
        <v>89.7</v>
      </c>
      <c r="S134" s="14">
        <f t="shared" si="73"/>
        <v>89.7</v>
      </c>
      <c r="T134" s="14">
        <f t="shared" si="74"/>
        <v>89.7</v>
      </c>
      <c r="U134" s="14">
        <f t="shared" si="128"/>
        <v>0</v>
      </c>
      <c r="V134" s="14">
        <f t="shared" si="75"/>
        <v>-89.7</v>
      </c>
      <c r="W134" s="16">
        <f t="shared" si="127"/>
        <v>0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5" customFormat="1" ht="28.5" customHeight="1" thickBot="1" x14ac:dyDescent="0.35">
      <c r="A135" s="190"/>
      <c r="B135" s="73"/>
      <c r="C135" s="119" t="s">
        <v>304</v>
      </c>
      <c r="D135" s="119" t="s">
        <v>76</v>
      </c>
      <c r="E135" s="205" t="s">
        <v>305</v>
      </c>
      <c r="F135" s="15">
        <v>90</v>
      </c>
      <c r="G135" s="15"/>
      <c r="H135" s="15"/>
      <c r="I135" s="16">
        <f t="shared" si="71"/>
        <v>0</v>
      </c>
      <c r="J135" s="14">
        <f t="shared" si="64"/>
        <v>0</v>
      </c>
      <c r="K135" s="16" t="str">
        <f t="shared" si="65"/>
        <v/>
      </c>
      <c r="L135" s="14"/>
      <c r="M135" s="14"/>
      <c r="N135" s="14"/>
      <c r="O135" s="15"/>
      <c r="P135" s="14">
        <f t="shared" si="62"/>
        <v>0</v>
      </c>
      <c r="Q135" s="16" t="str">
        <f t="shared" si="63"/>
        <v/>
      </c>
      <c r="R135" s="14">
        <f t="shared" si="72"/>
        <v>90</v>
      </c>
      <c r="S135" s="14">
        <f t="shared" si="73"/>
        <v>90</v>
      </c>
      <c r="T135" s="14">
        <f t="shared" si="74"/>
        <v>0</v>
      </c>
      <c r="U135" s="14">
        <f t="shared" si="128"/>
        <v>0</v>
      </c>
      <c r="V135" s="14">
        <f>U135-T135</f>
        <v>0</v>
      </c>
      <c r="W135" s="16" t="str">
        <f>IFERROR(100%*(U135/T135),"")</f>
        <v/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5" customFormat="1" ht="31.5" customHeight="1" thickBot="1" x14ac:dyDescent="0.35">
      <c r="A136" s="192">
        <v>12</v>
      </c>
      <c r="B136" s="38" t="s">
        <v>30</v>
      </c>
      <c r="C136" s="38" t="s">
        <v>261</v>
      </c>
      <c r="D136" s="38"/>
      <c r="E136" s="193" t="s">
        <v>262</v>
      </c>
      <c r="F136" s="13">
        <f>SUM(F137:F146)</f>
        <v>60319.5</v>
      </c>
      <c r="G136" s="13">
        <f t="shared" ref="G136" si="129">SUM(G137:G146)</f>
        <v>3881.1</v>
      </c>
      <c r="H136" s="13">
        <f>SUM(H137:H146)</f>
        <v>550.29999999999995</v>
      </c>
      <c r="I136" s="19">
        <f t="shared" ref="I136:I138" si="130">H136/$H$6</f>
        <v>1.7471028190486591E-3</v>
      </c>
      <c r="J136" s="13">
        <f t="shared" si="64"/>
        <v>-3330.8</v>
      </c>
      <c r="K136" s="19">
        <f t="shared" si="65"/>
        <v>0.14178969879673287</v>
      </c>
      <c r="L136" s="13">
        <f>SUM(L137:L146)</f>
        <v>12203</v>
      </c>
      <c r="M136" s="13">
        <f t="shared" ref="M136:O136" si="131">SUM(M137:M146)</f>
        <v>12203</v>
      </c>
      <c r="N136" s="13">
        <f t="shared" si="131"/>
        <v>8515.7000000000007</v>
      </c>
      <c r="O136" s="13">
        <f t="shared" si="131"/>
        <v>6358.9</v>
      </c>
      <c r="P136" s="13">
        <f t="shared" si="62"/>
        <v>-2156.8000000000011</v>
      </c>
      <c r="Q136" s="19">
        <f t="shared" si="63"/>
        <v>0.74672663433422959</v>
      </c>
      <c r="R136" s="13">
        <f>SUM(R137:R146)</f>
        <v>72522.5</v>
      </c>
      <c r="S136" s="13">
        <f>SUM(S137:S146)</f>
        <v>72522.5</v>
      </c>
      <c r="T136" s="13">
        <f>SUM(T137:T146)</f>
        <v>12396.800000000001</v>
      </c>
      <c r="U136" s="13">
        <f t="shared" ref="U136" si="132">SUM(U137:U146)</f>
        <v>6909.2</v>
      </c>
      <c r="V136" s="13">
        <f t="shared" ref="V136:V138" si="133">U136-T136</f>
        <v>-5487.6000000000013</v>
      </c>
      <c r="W136" s="19">
        <f t="shared" si="101"/>
        <v>0.55733737738771294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1" customFormat="1" ht="39" customHeight="1" x14ac:dyDescent="0.3">
      <c r="A137" s="190"/>
      <c r="B137" s="73"/>
      <c r="C137" s="119" t="s">
        <v>163</v>
      </c>
      <c r="D137" s="119" t="s">
        <v>84</v>
      </c>
      <c r="E137" s="205" t="s">
        <v>164</v>
      </c>
      <c r="F137" s="15">
        <v>460.4</v>
      </c>
      <c r="G137" s="15">
        <v>426</v>
      </c>
      <c r="H137" s="15">
        <v>211.1</v>
      </c>
      <c r="I137" s="29">
        <f t="shared" ref="I137" si="134">H137/$H$6</f>
        <v>6.7020426149586043E-4</v>
      </c>
      <c r="J137" s="14">
        <f t="shared" si="64"/>
        <v>-214.9</v>
      </c>
      <c r="K137" s="16">
        <f t="shared" si="65"/>
        <v>0.49553990610328635</v>
      </c>
      <c r="L137" s="14">
        <v>320</v>
      </c>
      <c r="M137" s="14">
        <v>320</v>
      </c>
      <c r="N137" s="14">
        <v>320</v>
      </c>
      <c r="O137" s="15"/>
      <c r="P137" s="14">
        <f t="shared" ref="P137:P162" si="135">O137-N137</f>
        <v>-320</v>
      </c>
      <c r="Q137" s="16">
        <f t="shared" ref="Q137:Q162" si="136">IFERROR(100%*(O137/N137),"")</f>
        <v>0</v>
      </c>
      <c r="R137" s="14">
        <f t="shared" ref="R137" si="137">SUM(F137,L137)</f>
        <v>780.4</v>
      </c>
      <c r="S137" s="14">
        <f t="shared" ref="S137" si="138">SUM(F137,M137)</f>
        <v>780.4</v>
      </c>
      <c r="T137" s="14">
        <f>SUM(G137,N137)</f>
        <v>746</v>
      </c>
      <c r="U137" s="14">
        <f t="shared" si="74"/>
        <v>211.1</v>
      </c>
      <c r="V137" s="14">
        <f t="shared" ref="V137" si="139">U137-T137</f>
        <v>-534.9</v>
      </c>
      <c r="W137" s="16">
        <f t="shared" si="101"/>
        <v>0.28297587131367291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5.25" hidden="1" customHeight="1" x14ac:dyDescent="0.3">
      <c r="A138" s="190"/>
      <c r="B138" s="73"/>
      <c r="C138" s="119" t="s">
        <v>289</v>
      </c>
      <c r="D138" s="119" t="s">
        <v>83</v>
      </c>
      <c r="E138" s="205" t="s">
        <v>292</v>
      </c>
      <c r="F138" s="15"/>
      <c r="G138" s="15"/>
      <c r="H138" s="15"/>
      <c r="I138" s="16">
        <f t="shared" si="130"/>
        <v>0</v>
      </c>
      <c r="J138" s="14">
        <f t="shared" ref="J138:J207" si="140">H138-G138</f>
        <v>0</v>
      </c>
      <c r="K138" s="16" t="str">
        <f t="shared" si="65"/>
        <v/>
      </c>
      <c r="L138" s="14"/>
      <c r="M138" s="14"/>
      <c r="N138" s="14"/>
      <c r="O138" s="15"/>
      <c r="P138" s="14">
        <f t="shared" si="135"/>
        <v>0</v>
      </c>
      <c r="Q138" s="16" t="str">
        <f t="shared" si="136"/>
        <v/>
      </c>
      <c r="R138" s="14">
        <f t="shared" ref="R138" si="141">SUM(F138,L138)</f>
        <v>0</v>
      </c>
      <c r="S138" s="14">
        <f t="shared" ref="S138" si="142">SUM(F138,M138)</f>
        <v>0</v>
      </c>
      <c r="T138" s="14">
        <f t="shared" ref="T138" si="143">SUM(G138,N138)</f>
        <v>0</v>
      </c>
      <c r="U138" s="14">
        <f t="shared" si="74"/>
        <v>0</v>
      </c>
      <c r="V138" s="14">
        <f t="shared" si="133"/>
        <v>0</v>
      </c>
      <c r="W138" s="16" t="str">
        <f t="shared" si="101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40.5" customHeight="1" x14ac:dyDescent="0.3">
      <c r="A139" s="190"/>
      <c r="B139" s="73"/>
      <c r="C139" s="119" t="s">
        <v>290</v>
      </c>
      <c r="D139" s="119" t="s">
        <v>83</v>
      </c>
      <c r="E139" s="205" t="s">
        <v>293</v>
      </c>
      <c r="F139" s="15">
        <v>1000</v>
      </c>
      <c r="G139" s="15">
        <v>430</v>
      </c>
      <c r="H139" s="15">
        <v>312.39999999999998</v>
      </c>
      <c r="I139" s="16">
        <f t="shared" si="71"/>
        <v>9.9181341208577352E-4</v>
      </c>
      <c r="J139" s="14">
        <f t="shared" si="140"/>
        <v>-117.60000000000002</v>
      </c>
      <c r="K139" s="16">
        <f t="shared" si="65"/>
        <v>0.72651162790697665</v>
      </c>
      <c r="L139" s="14"/>
      <c r="M139" s="14"/>
      <c r="N139" s="14"/>
      <c r="O139" s="15"/>
      <c r="P139" s="14">
        <f t="shared" si="135"/>
        <v>0</v>
      </c>
      <c r="Q139" s="16" t="str">
        <f t="shared" si="136"/>
        <v/>
      </c>
      <c r="R139" s="14">
        <f t="shared" si="72"/>
        <v>1000</v>
      </c>
      <c r="S139" s="14">
        <f t="shared" si="73"/>
        <v>1000</v>
      </c>
      <c r="T139" s="14">
        <f>SUM(G139,N139)</f>
        <v>430</v>
      </c>
      <c r="U139" s="14">
        <f t="shared" si="74"/>
        <v>312.39999999999998</v>
      </c>
      <c r="V139" s="14">
        <f t="shared" ref="V139:V141" si="144">U139-T139</f>
        <v>-117.60000000000002</v>
      </c>
      <c r="W139" s="16">
        <f t="shared" si="101"/>
        <v>0.72651162790697665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s="1" customFormat="1" ht="30.75" customHeight="1" x14ac:dyDescent="0.3">
      <c r="A140" s="190"/>
      <c r="B140" s="73"/>
      <c r="C140" s="119" t="s">
        <v>187</v>
      </c>
      <c r="D140" s="119" t="s">
        <v>83</v>
      </c>
      <c r="E140" s="205" t="s">
        <v>188</v>
      </c>
      <c r="F140" s="15">
        <v>150</v>
      </c>
      <c r="G140" s="15">
        <v>75</v>
      </c>
      <c r="H140" s="15"/>
      <c r="I140" s="28">
        <f t="shared" ref="I140" si="145">H140/$H$6</f>
        <v>0</v>
      </c>
      <c r="J140" s="14">
        <f t="shared" si="140"/>
        <v>-75</v>
      </c>
      <c r="K140" s="16">
        <f t="shared" si="65"/>
        <v>0</v>
      </c>
      <c r="L140" s="14"/>
      <c r="M140" s="14"/>
      <c r="N140" s="14"/>
      <c r="O140" s="15"/>
      <c r="P140" s="14">
        <f t="shared" si="135"/>
        <v>0</v>
      </c>
      <c r="Q140" s="16" t="str">
        <f t="shared" si="136"/>
        <v/>
      </c>
      <c r="R140" s="14">
        <f t="shared" si="72"/>
        <v>150</v>
      </c>
      <c r="S140" s="14">
        <f t="shared" si="73"/>
        <v>150</v>
      </c>
      <c r="T140" s="14">
        <f>SUM(G140,N140)</f>
        <v>75</v>
      </c>
      <c r="U140" s="14">
        <f t="shared" si="74"/>
        <v>0</v>
      </c>
      <c r="V140" s="14">
        <f t="shared" si="144"/>
        <v>-75</v>
      </c>
      <c r="W140" s="16">
        <f t="shared" si="101"/>
        <v>0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</row>
    <row r="141" spans="1:196" s="1" customFormat="1" ht="30.75" customHeight="1" x14ac:dyDescent="0.3">
      <c r="A141" s="190"/>
      <c r="B141" s="73"/>
      <c r="C141" s="119" t="s">
        <v>291</v>
      </c>
      <c r="D141" s="119" t="s">
        <v>83</v>
      </c>
      <c r="E141" s="205" t="s">
        <v>294</v>
      </c>
      <c r="F141" s="15">
        <v>3136.5</v>
      </c>
      <c r="G141" s="15">
        <v>2950.1</v>
      </c>
      <c r="H141" s="15">
        <v>26.8</v>
      </c>
      <c r="I141" s="29">
        <f t="shared" ref="I141" si="146">H141/$H$6</f>
        <v>8.5085145467025391E-5</v>
      </c>
      <c r="J141" s="14">
        <f t="shared" si="140"/>
        <v>-2923.2999999999997</v>
      </c>
      <c r="K141" s="16">
        <f t="shared" si="65"/>
        <v>9.0844378156672654E-3</v>
      </c>
      <c r="L141" s="14">
        <v>11000</v>
      </c>
      <c r="M141" s="14">
        <v>11000</v>
      </c>
      <c r="N141" s="14">
        <v>7800</v>
      </c>
      <c r="O141" s="15">
        <v>6259.9</v>
      </c>
      <c r="P141" s="14">
        <f t="shared" si="135"/>
        <v>-1540.1000000000004</v>
      </c>
      <c r="Q141" s="16">
        <f t="shared" si="136"/>
        <v>0.80255128205128201</v>
      </c>
      <c r="R141" s="14">
        <f t="shared" si="72"/>
        <v>14136.5</v>
      </c>
      <c r="S141" s="14">
        <f t="shared" si="73"/>
        <v>14136.5</v>
      </c>
      <c r="T141" s="14">
        <f>SUM(G141,N141)</f>
        <v>10750.1</v>
      </c>
      <c r="U141" s="14">
        <f t="shared" si="74"/>
        <v>6286.7</v>
      </c>
      <c r="V141" s="14">
        <f t="shared" si="144"/>
        <v>-4463.4000000000005</v>
      </c>
      <c r="W141" s="16">
        <f t="shared" si="101"/>
        <v>0.58480386228965309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28.5" customHeight="1" x14ac:dyDescent="0.3">
      <c r="A142" s="190"/>
      <c r="B142" s="73"/>
      <c r="C142" s="119" t="s">
        <v>190</v>
      </c>
      <c r="D142" s="119" t="s">
        <v>87</v>
      </c>
      <c r="E142" s="205" t="s">
        <v>191</v>
      </c>
      <c r="F142" s="15"/>
      <c r="G142" s="15"/>
      <c r="H142" s="15"/>
      <c r="I142" s="28">
        <f t="shared" ref="I142" si="147">H142/$H$6</f>
        <v>0</v>
      </c>
      <c r="J142" s="14">
        <f t="shared" si="140"/>
        <v>0</v>
      </c>
      <c r="K142" s="16" t="str">
        <f t="shared" ref="K142:K185" si="148">IFERROR(100%*(H142/G142),"")</f>
        <v/>
      </c>
      <c r="L142" s="14">
        <v>883</v>
      </c>
      <c r="M142" s="14">
        <v>883</v>
      </c>
      <c r="N142" s="14">
        <v>395.7</v>
      </c>
      <c r="O142" s="15">
        <v>99</v>
      </c>
      <c r="P142" s="14">
        <f t="shared" si="135"/>
        <v>-296.7</v>
      </c>
      <c r="Q142" s="16">
        <f t="shared" si="136"/>
        <v>0.25018953752843065</v>
      </c>
      <c r="R142" s="14">
        <f t="shared" ref="R142" si="149">SUM(F142,L142)</f>
        <v>883</v>
      </c>
      <c r="S142" s="14">
        <f t="shared" ref="S142" si="150">SUM(F142,M142)</f>
        <v>883</v>
      </c>
      <c r="T142" s="14">
        <f t="shared" ref="T142" si="151">SUM(G142,N142)</f>
        <v>395.7</v>
      </c>
      <c r="U142" s="14">
        <f t="shared" si="74"/>
        <v>99</v>
      </c>
      <c r="V142" s="14">
        <f t="shared" ref="V142" si="152">U142-T142</f>
        <v>-296.7</v>
      </c>
      <c r="W142" s="16">
        <f t="shared" si="101"/>
        <v>0.25018953752843065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19.5" hidden="1" customHeight="1" x14ac:dyDescent="0.3">
      <c r="A143" s="190"/>
      <c r="B143" s="73"/>
      <c r="C143" s="119" t="s">
        <v>88</v>
      </c>
      <c r="D143" s="119" t="s">
        <v>49</v>
      </c>
      <c r="E143" s="205" t="s">
        <v>165</v>
      </c>
      <c r="F143" s="15"/>
      <c r="G143" s="15"/>
      <c r="H143" s="15"/>
      <c r="I143" s="28">
        <f t="shared" si="71"/>
        <v>0</v>
      </c>
      <c r="J143" s="14">
        <f t="shared" si="140"/>
        <v>0</v>
      </c>
      <c r="K143" s="16" t="str">
        <f t="shared" si="148"/>
        <v/>
      </c>
      <c r="L143" s="14"/>
      <c r="M143" s="14"/>
      <c r="N143" s="14"/>
      <c r="O143" s="15"/>
      <c r="P143" s="13">
        <f t="shared" si="135"/>
        <v>0</v>
      </c>
      <c r="Q143" s="19" t="str">
        <f t="shared" si="136"/>
        <v/>
      </c>
      <c r="R143" s="14">
        <f t="shared" si="72"/>
        <v>0</v>
      </c>
      <c r="S143" s="14">
        <f t="shared" si="73"/>
        <v>0</v>
      </c>
      <c r="T143" s="14">
        <f t="shared" si="74"/>
        <v>0</v>
      </c>
      <c r="U143" s="14">
        <f t="shared" si="74"/>
        <v>0</v>
      </c>
      <c r="V143" s="14">
        <f t="shared" si="75"/>
        <v>0</v>
      </c>
      <c r="W143" s="16" t="str">
        <f t="shared" si="101"/>
        <v/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ht="27" customHeight="1" x14ac:dyDescent="0.3">
      <c r="A144" s="190"/>
      <c r="B144" s="42" t="s">
        <v>19</v>
      </c>
      <c r="C144" s="119" t="s">
        <v>238</v>
      </c>
      <c r="D144" s="119" t="s">
        <v>85</v>
      </c>
      <c r="E144" s="195" t="s">
        <v>239</v>
      </c>
      <c r="F144" s="22">
        <v>55572.6</v>
      </c>
      <c r="G144" s="22"/>
      <c r="H144" s="22"/>
      <c r="I144" s="16">
        <f t="shared" si="71"/>
        <v>0</v>
      </c>
      <c r="J144" s="14">
        <f t="shared" si="140"/>
        <v>0</v>
      </c>
      <c r="K144" s="16" t="str">
        <f t="shared" si="148"/>
        <v/>
      </c>
      <c r="L144" s="14"/>
      <c r="M144" s="14"/>
      <c r="N144" s="14"/>
      <c r="O144" s="22"/>
      <c r="P144" s="13">
        <f t="shared" si="135"/>
        <v>0</v>
      </c>
      <c r="Q144" s="19" t="str">
        <f t="shared" si="136"/>
        <v/>
      </c>
      <c r="R144" s="14">
        <f t="shared" si="72"/>
        <v>55572.6</v>
      </c>
      <c r="S144" s="14">
        <f t="shared" si="73"/>
        <v>55572.6</v>
      </c>
      <c r="T144" s="14">
        <f t="shared" si="74"/>
        <v>0</v>
      </c>
      <c r="U144" s="14">
        <f t="shared" si="74"/>
        <v>0</v>
      </c>
      <c r="V144" s="14">
        <f t="shared" si="75"/>
        <v>0</v>
      </c>
      <c r="W144" s="16" t="str">
        <f t="shared" si="101"/>
        <v/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</row>
    <row r="145" spans="1:196" ht="93" hidden="1" customHeight="1" x14ac:dyDescent="0.3">
      <c r="A145" s="190"/>
      <c r="B145" s="42" t="s">
        <v>19</v>
      </c>
      <c r="C145" s="119" t="s">
        <v>283</v>
      </c>
      <c r="D145" s="119" t="s">
        <v>60</v>
      </c>
      <c r="E145" s="195" t="s">
        <v>284</v>
      </c>
      <c r="F145" s="22"/>
      <c r="G145" s="22"/>
      <c r="H145" s="22"/>
      <c r="I145" s="16">
        <f t="shared" si="71"/>
        <v>0</v>
      </c>
      <c r="J145" s="14">
        <f t="shared" si="140"/>
        <v>0</v>
      </c>
      <c r="K145" s="16" t="str">
        <f t="shared" si="148"/>
        <v/>
      </c>
      <c r="L145" s="14"/>
      <c r="M145" s="14"/>
      <c r="N145" s="14"/>
      <c r="O145" s="22"/>
      <c r="P145" s="13">
        <f t="shared" si="135"/>
        <v>0</v>
      </c>
      <c r="Q145" s="19" t="str">
        <f t="shared" si="136"/>
        <v/>
      </c>
      <c r="R145" s="14">
        <f t="shared" si="72"/>
        <v>0</v>
      </c>
      <c r="S145" s="14">
        <f t="shared" si="73"/>
        <v>0</v>
      </c>
      <c r="T145" s="14">
        <f t="shared" si="74"/>
        <v>0</v>
      </c>
      <c r="U145" s="14">
        <f t="shared" si="74"/>
        <v>0</v>
      </c>
      <c r="V145" s="14">
        <f t="shared" si="75"/>
        <v>0</v>
      </c>
      <c r="W145" s="16" t="str">
        <f t="shared" si="101"/>
        <v/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</row>
    <row r="146" spans="1:196" ht="40.5" hidden="1" customHeight="1" x14ac:dyDescent="0.3">
      <c r="A146" s="190"/>
      <c r="B146" s="42"/>
      <c r="C146" s="119" t="s">
        <v>306</v>
      </c>
      <c r="D146" s="119" t="s">
        <v>85</v>
      </c>
      <c r="E146" s="195" t="s">
        <v>307</v>
      </c>
      <c r="F146" s="22"/>
      <c r="G146" s="22"/>
      <c r="H146" s="22"/>
      <c r="I146" s="16">
        <f t="shared" si="71"/>
        <v>0</v>
      </c>
      <c r="J146" s="14">
        <f t="shared" si="140"/>
        <v>0</v>
      </c>
      <c r="K146" s="16" t="str">
        <f t="shared" si="148"/>
        <v/>
      </c>
      <c r="L146" s="14"/>
      <c r="M146" s="14"/>
      <c r="N146" s="14"/>
      <c r="O146" s="22"/>
      <c r="P146" s="13">
        <f t="shared" si="135"/>
        <v>0</v>
      </c>
      <c r="Q146" s="19" t="str">
        <f t="shared" si="136"/>
        <v/>
      </c>
      <c r="R146" s="14">
        <f t="shared" si="72"/>
        <v>0</v>
      </c>
      <c r="S146" s="14">
        <f t="shared" si="73"/>
        <v>0</v>
      </c>
      <c r="T146" s="14">
        <f t="shared" si="74"/>
        <v>0</v>
      </c>
      <c r="U146" s="14">
        <f t="shared" si="74"/>
        <v>0</v>
      </c>
      <c r="V146" s="14">
        <f t="shared" si="75"/>
        <v>0</v>
      </c>
      <c r="W146" s="16" t="str">
        <f t="shared" si="101"/>
        <v/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</row>
    <row r="147" spans="1:196" s="1" customFormat="1" ht="28.5" hidden="1" customHeight="1" x14ac:dyDescent="0.3">
      <c r="A147" s="192">
        <v>13</v>
      </c>
      <c r="B147" s="38" t="s">
        <v>20</v>
      </c>
      <c r="C147" s="77" t="s">
        <v>86</v>
      </c>
      <c r="D147" s="77" t="s">
        <v>50</v>
      </c>
      <c r="E147" s="193" t="s">
        <v>299</v>
      </c>
      <c r="F147" s="25"/>
      <c r="G147" s="25"/>
      <c r="H147" s="25"/>
      <c r="I147" s="19">
        <f t="shared" si="71"/>
        <v>0</v>
      </c>
      <c r="J147" s="14">
        <f t="shared" si="140"/>
        <v>0</v>
      </c>
      <c r="K147" s="19" t="str">
        <f t="shared" si="148"/>
        <v/>
      </c>
      <c r="L147" s="13"/>
      <c r="M147" s="13"/>
      <c r="N147" s="13"/>
      <c r="O147" s="25"/>
      <c r="P147" s="13">
        <f t="shared" si="135"/>
        <v>0</v>
      </c>
      <c r="Q147" s="19" t="str">
        <f t="shared" si="136"/>
        <v/>
      </c>
      <c r="R147" s="13">
        <f t="shared" si="72"/>
        <v>0</v>
      </c>
      <c r="S147" s="13">
        <f t="shared" si="73"/>
        <v>0</v>
      </c>
      <c r="T147" s="13">
        <f t="shared" si="74"/>
        <v>0</v>
      </c>
      <c r="U147" s="13">
        <f t="shared" si="74"/>
        <v>0</v>
      </c>
      <c r="V147" s="13">
        <f t="shared" si="75"/>
        <v>0</v>
      </c>
      <c r="W147" s="19" t="str">
        <f t="shared" si="101"/>
        <v/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s="1" customFormat="1" ht="29.25" customHeight="1" x14ac:dyDescent="0.3">
      <c r="A148" s="192">
        <v>13</v>
      </c>
      <c r="B148" s="38" t="s">
        <v>20</v>
      </c>
      <c r="C148" s="77" t="s">
        <v>166</v>
      </c>
      <c r="D148" s="77" t="s">
        <v>50</v>
      </c>
      <c r="E148" s="193" t="s">
        <v>167</v>
      </c>
      <c r="F148" s="25">
        <f>SUM(F149:F162)</f>
        <v>3843.7</v>
      </c>
      <c r="G148" s="25">
        <f t="shared" ref="G148:H148" si="153">SUM(G149:G162)</f>
        <v>3843.7</v>
      </c>
      <c r="H148" s="25">
        <f t="shared" si="153"/>
        <v>2840</v>
      </c>
      <c r="I148" s="19">
        <f t="shared" si="71"/>
        <v>9.0164855644161226E-3</v>
      </c>
      <c r="J148" s="13">
        <f t="shared" si="140"/>
        <v>-1003.6999999999998</v>
      </c>
      <c r="K148" s="19">
        <f t="shared" si="148"/>
        <v>0.73887139995317019</v>
      </c>
      <c r="L148" s="25">
        <f t="shared" ref="L148:O148" si="154">SUM(L149:L162)</f>
        <v>0</v>
      </c>
      <c r="M148" s="25">
        <f t="shared" si="154"/>
        <v>0</v>
      </c>
      <c r="N148" s="25">
        <f t="shared" si="154"/>
        <v>0</v>
      </c>
      <c r="O148" s="25">
        <f t="shared" si="154"/>
        <v>0</v>
      </c>
      <c r="P148" s="13">
        <f t="shared" si="135"/>
        <v>0</v>
      </c>
      <c r="Q148" s="19" t="str">
        <f t="shared" si="136"/>
        <v/>
      </c>
      <c r="R148" s="13">
        <f t="shared" si="72"/>
        <v>3843.7</v>
      </c>
      <c r="S148" s="13">
        <f t="shared" si="73"/>
        <v>3843.7</v>
      </c>
      <c r="T148" s="13">
        <f t="shared" si="74"/>
        <v>3843.7</v>
      </c>
      <c r="U148" s="13">
        <f t="shared" si="74"/>
        <v>2840</v>
      </c>
      <c r="V148" s="13">
        <f t="shared" si="75"/>
        <v>-1003.6999999999998</v>
      </c>
      <c r="W148" s="19">
        <f t="shared" si="101"/>
        <v>0.73887139995317019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</row>
    <row r="149" spans="1:196" s="66" customFormat="1" ht="54" customHeight="1" x14ac:dyDescent="0.3">
      <c r="A149" s="200"/>
      <c r="B149" s="44"/>
      <c r="C149" s="44"/>
      <c r="D149" s="44"/>
      <c r="E149" s="212" t="s">
        <v>362</v>
      </c>
      <c r="F149" s="27">
        <v>1003.7</v>
      </c>
      <c r="G149" s="27">
        <v>1003.7</v>
      </c>
      <c r="H149" s="27"/>
      <c r="I149" s="173">
        <f>H149/$H$6</f>
        <v>0</v>
      </c>
      <c r="J149" s="21">
        <f>H149-G149</f>
        <v>-1003.7</v>
      </c>
      <c r="K149" s="30">
        <f>IFERROR(100%*(H149/G149),"")</f>
        <v>0</v>
      </c>
      <c r="L149" s="33"/>
      <c r="M149" s="33"/>
      <c r="N149" s="33"/>
      <c r="O149" s="26"/>
      <c r="P149" s="13">
        <f>O149-N149</f>
        <v>0</v>
      </c>
      <c r="Q149" s="19" t="str">
        <f>IFERROR(100%*(O149/N149),"")</f>
        <v/>
      </c>
      <c r="R149" s="21">
        <f>SUM(F149,L149)</f>
        <v>1003.7</v>
      </c>
      <c r="S149" s="21">
        <f>SUM(F149,M149)</f>
        <v>1003.7</v>
      </c>
      <c r="T149" s="21">
        <f>SUM(G149,N149)</f>
        <v>1003.7</v>
      </c>
      <c r="U149" s="21">
        <f>SUM(H149,O149)</f>
        <v>0</v>
      </c>
      <c r="V149" s="21">
        <f>U149-T149</f>
        <v>-1003.7</v>
      </c>
      <c r="W149" s="30">
        <f>IFERROR(100%*(U149/T149),"")</f>
        <v>0</v>
      </c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45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  <c r="BQ149" s="46"/>
      <c r="BR149" s="46"/>
      <c r="BS149" s="46"/>
      <c r="BT149" s="46"/>
      <c r="BU149" s="46"/>
      <c r="BV149" s="46"/>
      <c r="BW149" s="46"/>
      <c r="BX149" s="46"/>
      <c r="BY149" s="46"/>
      <c r="BZ149" s="46"/>
      <c r="CA149" s="46"/>
      <c r="CB149" s="46"/>
      <c r="CC149" s="46"/>
      <c r="CD149" s="46"/>
      <c r="CE149" s="46"/>
      <c r="CF149" s="46"/>
      <c r="CG149" s="46"/>
      <c r="CH149" s="46"/>
      <c r="CI149" s="46"/>
      <c r="CJ149" s="46"/>
      <c r="CK149" s="46"/>
      <c r="CL149" s="46"/>
      <c r="CM149" s="46"/>
      <c r="CN149" s="46"/>
      <c r="CO149" s="46"/>
      <c r="CP149" s="46"/>
      <c r="CQ149" s="46"/>
      <c r="CR149" s="46"/>
      <c r="CS149" s="46"/>
      <c r="CT149" s="46"/>
      <c r="CU149" s="46"/>
      <c r="CV149" s="46"/>
      <c r="CW149" s="46"/>
      <c r="CX149" s="46"/>
      <c r="CY149" s="46"/>
      <c r="CZ149" s="46"/>
      <c r="DA149" s="46"/>
      <c r="DB149" s="46"/>
      <c r="DC149" s="46"/>
      <c r="DD149" s="46"/>
      <c r="DE149" s="46"/>
      <c r="DF149" s="46"/>
      <c r="DG149" s="46"/>
      <c r="DH149" s="46"/>
      <c r="DI149" s="46"/>
      <c r="DJ149" s="46"/>
      <c r="DK149" s="46"/>
      <c r="DL149" s="46"/>
      <c r="DM149" s="46"/>
      <c r="DN149" s="46"/>
      <c r="DO149" s="46"/>
      <c r="DP149" s="46"/>
      <c r="DQ149" s="46"/>
      <c r="DR149" s="46"/>
      <c r="DS149" s="46"/>
      <c r="DT149" s="46"/>
      <c r="DU149" s="46"/>
      <c r="DV149" s="46"/>
      <c r="DW149" s="46"/>
      <c r="DX149" s="46"/>
      <c r="DY149" s="46"/>
      <c r="DZ149" s="46"/>
      <c r="EA149" s="46"/>
      <c r="EB149" s="46"/>
      <c r="EC149" s="46"/>
      <c r="ED149" s="46"/>
      <c r="EE149" s="46"/>
      <c r="EF149" s="46"/>
      <c r="EG149" s="46"/>
      <c r="EH149" s="46"/>
      <c r="EI149" s="46"/>
      <c r="EJ149" s="46"/>
      <c r="EK149" s="46"/>
      <c r="EL149" s="46"/>
      <c r="EM149" s="46"/>
      <c r="EN149" s="46"/>
      <c r="EO149" s="46"/>
      <c r="EP149" s="46"/>
      <c r="EQ149" s="46"/>
      <c r="ER149" s="46"/>
      <c r="ES149" s="46"/>
      <c r="ET149" s="46"/>
      <c r="EU149" s="46"/>
      <c r="EV149" s="46"/>
      <c r="EW149" s="46"/>
      <c r="EX149" s="46"/>
      <c r="EY149" s="46"/>
      <c r="EZ149" s="46"/>
      <c r="FA149" s="46"/>
      <c r="FB149" s="46"/>
      <c r="FC149" s="46"/>
      <c r="FD149" s="46"/>
      <c r="FE149" s="46"/>
      <c r="FF149" s="46"/>
      <c r="FG149" s="46"/>
      <c r="FH149" s="46"/>
      <c r="FI149" s="46"/>
      <c r="FJ149" s="46"/>
      <c r="FK149" s="46"/>
      <c r="FL149" s="46"/>
      <c r="FM149" s="46"/>
      <c r="FN149" s="46"/>
      <c r="FO149" s="46"/>
      <c r="FP149" s="46"/>
      <c r="FQ149" s="46"/>
      <c r="FR149" s="46"/>
      <c r="FS149" s="46"/>
      <c r="FT149" s="46"/>
      <c r="FU149" s="46"/>
      <c r="FV149" s="46"/>
      <c r="FW149" s="46"/>
      <c r="FX149" s="46"/>
      <c r="FY149" s="46"/>
      <c r="FZ149" s="46"/>
      <c r="GA149" s="46"/>
      <c r="GB149" s="46"/>
      <c r="GC149" s="46"/>
      <c r="GD149" s="46"/>
      <c r="GE149" s="46"/>
      <c r="GF149" s="46"/>
      <c r="GG149" s="46"/>
      <c r="GH149" s="46"/>
      <c r="GI149" s="46"/>
      <c r="GJ149" s="46"/>
      <c r="GK149" s="46"/>
      <c r="GL149" s="46"/>
      <c r="GM149" s="46"/>
      <c r="GN149" s="46"/>
    </row>
    <row r="150" spans="1:196" s="66" customFormat="1" ht="105.75" customHeight="1" x14ac:dyDescent="0.3">
      <c r="A150" s="200"/>
      <c r="B150" s="44"/>
      <c r="C150" s="44"/>
      <c r="D150" s="44"/>
      <c r="E150" s="212" t="s">
        <v>352</v>
      </c>
      <c r="F150" s="23">
        <v>2000</v>
      </c>
      <c r="G150" s="27">
        <v>2000</v>
      </c>
      <c r="H150" s="27">
        <v>2000</v>
      </c>
      <c r="I150" s="30">
        <f>H150/$H$6</f>
        <v>6.349637721419805E-3</v>
      </c>
      <c r="J150" s="21">
        <f t="shared" si="140"/>
        <v>0</v>
      </c>
      <c r="K150" s="30">
        <f>IFERROR(100%*(H150/G150),"")</f>
        <v>1</v>
      </c>
      <c r="L150" s="21"/>
      <c r="M150" s="21"/>
      <c r="N150" s="21"/>
      <c r="O150" s="27"/>
      <c r="P150" s="13">
        <f t="shared" si="135"/>
        <v>0</v>
      </c>
      <c r="Q150" s="19" t="str">
        <f t="shared" si="136"/>
        <v/>
      </c>
      <c r="R150" s="21">
        <f t="shared" ref="R150" si="155">SUM(F150,L150)</f>
        <v>2000</v>
      </c>
      <c r="S150" s="21">
        <f t="shared" ref="S150" si="156">SUM(F150,M150)</f>
        <v>2000</v>
      </c>
      <c r="T150" s="21">
        <f t="shared" ref="T150" si="157">SUM(G150,N150)</f>
        <v>2000</v>
      </c>
      <c r="U150" s="21">
        <f>SUM(H150,O150)</f>
        <v>2000</v>
      </c>
      <c r="V150" s="21">
        <f>U150-T150</f>
        <v>0</v>
      </c>
      <c r="W150" s="30">
        <f>IFERROR(100%*(U150/T150),"")</f>
        <v>1</v>
      </c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6"/>
      <c r="CN150" s="46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6"/>
      <c r="DX150" s="46"/>
      <c r="DY150" s="46"/>
      <c r="DZ150" s="46"/>
      <c r="EA150" s="46"/>
      <c r="EB150" s="46"/>
      <c r="EC150" s="46"/>
      <c r="ED150" s="46"/>
      <c r="EE150" s="46"/>
      <c r="EF150" s="46"/>
      <c r="EG150" s="46"/>
      <c r="EH150" s="46"/>
      <c r="EI150" s="46"/>
      <c r="EJ150" s="46"/>
      <c r="EK150" s="46"/>
      <c r="EL150" s="46"/>
      <c r="EM150" s="46"/>
      <c r="EN150" s="46"/>
      <c r="EO150" s="46"/>
      <c r="EP150" s="46"/>
      <c r="EQ150" s="46"/>
      <c r="ER150" s="46"/>
      <c r="ES150" s="46"/>
      <c r="ET150" s="46"/>
      <c r="EU150" s="46"/>
      <c r="EV150" s="46"/>
      <c r="EW150" s="46"/>
      <c r="EX150" s="46"/>
      <c r="EY150" s="46"/>
      <c r="EZ150" s="46"/>
      <c r="FA150" s="46"/>
      <c r="FB150" s="46"/>
      <c r="FC150" s="46"/>
      <c r="FD150" s="46"/>
      <c r="FE150" s="46"/>
      <c r="FF150" s="46"/>
      <c r="FG150" s="46"/>
      <c r="FH150" s="46"/>
      <c r="FI150" s="46"/>
      <c r="FJ150" s="46"/>
      <c r="FK150" s="46"/>
      <c r="FL150" s="46"/>
      <c r="FM150" s="46"/>
      <c r="FN150" s="46"/>
      <c r="FO150" s="46"/>
      <c r="FP150" s="46"/>
      <c r="FQ150" s="46"/>
      <c r="FR150" s="46"/>
      <c r="FS150" s="46"/>
      <c r="FT150" s="46"/>
      <c r="FU150" s="46"/>
      <c r="FV150" s="46"/>
      <c r="FW150" s="46"/>
      <c r="FX150" s="46"/>
      <c r="FY150" s="46"/>
      <c r="FZ150" s="46"/>
      <c r="GA150" s="46"/>
      <c r="GB150" s="46"/>
      <c r="GC150" s="46"/>
      <c r="GD150" s="46"/>
      <c r="GE150" s="46"/>
      <c r="GF150" s="46"/>
      <c r="GG150" s="46"/>
      <c r="GH150" s="46"/>
      <c r="GI150" s="46"/>
      <c r="GJ150" s="46"/>
      <c r="GK150" s="46"/>
      <c r="GL150" s="46"/>
      <c r="GM150" s="46"/>
      <c r="GN150" s="46"/>
    </row>
    <row r="151" spans="1:196" s="66" customFormat="1" ht="70.5" customHeight="1" x14ac:dyDescent="0.3">
      <c r="A151" s="200"/>
      <c r="B151" s="44"/>
      <c r="C151" s="44"/>
      <c r="D151" s="44"/>
      <c r="E151" s="212" t="s">
        <v>359</v>
      </c>
      <c r="F151" s="27">
        <v>240</v>
      </c>
      <c r="G151" s="27">
        <v>240</v>
      </c>
      <c r="H151" s="23">
        <v>240</v>
      </c>
      <c r="I151" s="30">
        <f>H151/$H$6</f>
        <v>7.6195652657037654E-4</v>
      </c>
      <c r="J151" s="21">
        <f t="shared" si="140"/>
        <v>0</v>
      </c>
      <c r="K151" s="30">
        <f>IFERROR(100%*(H151/G151),"")</f>
        <v>1</v>
      </c>
      <c r="L151" s="127"/>
      <c r="M151" s="21"/>
      <c r="N151" s="21"/>
      <c r="O151" s="27"/>
      <c r="P151" s="13">
        <f t="shared" si="135"/>
        <v>0</v>
      </c>
      <c r="Q151" s="19" t="str">
        <f t="shared" si="136"/>
        <v/>
      </c>
      <c r="R151" s="21">
        <f>SUM(F151,L151)</f>
        <v>240</v>
      </c>
      <c r="S151" s="21">
        <f t="shared" ref="S151:T153" si="158">SUM(F151,M151)</f>
        <v>240</v>
      </c>
      <c r="T151" s="21">
        <f t="shared" si="158"/>
        <v>240</v>
      </c>
      <c r="U151" s="21">
        <f t="shared" ref="U151:U162" si="159">SUM(H151,O151)</f>
        <v>240</v>
      </c>
      <c r="V151" s="21">
        <f t="shared" ref="V151:V162" si="160">U151-T151</f>
        <v>0</v>
      </c>
      <c r="W151" s="30">
        <f t="shared" ref="W151:W162" si="161">IFERROR(100%*(U151/T151),"")</f>
        <v>1</v>
      </c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45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  <c r="BQ151" s="46"/>
      <c r="BR151" s="46"/>
      <c r="BS151" s="46"/>
      <c r="BT151" s="46"/>
      <c r="BU151" s="46"/>
      <c r="BV151" s="46"/>
      <c r="BW151" s="46"/>
      <c r="BX151" s="46"/>
      <c r="BY151" s="46"/>
      <c r="BZ151" s="46"/>
      <c r="CA151" s="46"/>
      <c r="CB151" s="46"/>
      <c r="CC151" s="46"/>
      <c r="CD151" s="46"/>
      <c r="CE151" s="46"/>
      <c r="CF151" s="46"/>
      <c r="CG151" s="46"/>
      <c r="CH151" s="46"/>
      <c r="CI151" s="46"/>
      <c r="CJ151" s="46"/>
      <c r="CK151" s="46"/>
      <c r="CL151" s="46"/>
      <c r="CM151" s="46"/>
      <c r="CN151" s="46"/>
      <c r="CO151" s="46"/>
      <c r="CP151" s="46"/>
      <c r="CQ151" s="46"/>
      <c r="CR151" s="46"/>
      <c r="CS151" s="46"/>
      <c r="CT151" s="46"/>
      <c r="CU151" s="46"/>
      <c r="CV151" s="46"/>
      <c r="CW151" s="46"/>
      <c r="CX151" s="46"/>
      <c r="CY151" s="46"/>
      <c r="CZ151" s="46"/>
      <c r="DA151" s="46"/>
      <c r="DB151" s="46"/>
      <c r="DC151" s="46"/>
      <c r="DD151" s="46"/>
      <c r="DE151" s="46"/>
      <c r="DF151" s="46"/>
      <c r="DG151" s="46"/>
      <c r="DH151" s="46"/>
      <c r="DI151" s="46"/>
      <c r="DJ151" s="46"/>
      <c r="DK151" s="46"/>
      <c r="DL151" s="46"/>
      <c r="DM151" s="46"/>
      <c r="DN151" s="46"/>
      <c r="DO151" s="46"/>
      <c r="DP151" s="46"/>
      <c r="DQ151" s="46"/>
      <c r="DR151" s="46"/>
      <c r="DS151" s="46"/>
      <c r="DT151" s="46"/>
      <c r="DU151" s="46"/>
      <c r="DV151" s="46"/>
      <c r="DW151" s="46"/>
      <c r="DX151" s="46"/>
      <c r="DY151" s="46"/>
      <c r="DZ151" s="46"/>
      <c r="EA151" s="46"/>
      <c r="EB151" s="46"/>
      <c r="EC151" s="46"/>
      <c r="ED151" s="46"/>
      <c r="EE151" s="46"/>
      <c r="EF151" s="46"/>
      <c r="EG151" s="46"/>
      <c r="EH151" s="46"/>
      <c r="EI151" s="46"/>
      <c r="EJ151" s="46"/>
      <c r="EK151" s="46"/>
      <c r="EL151" s="46"/>
      <c r="EM151" s="46"/>
      <c r="EN151" s="46"/>
      <c r="EO151" s="46"/>
      <c r="EP151" s="46"/>
      <c r="EQ151" s="46"/>
      <c r="ER151" s="46"/>
      <c r="ES151" s="46"/>
      <c r="ET151" s="46"/>
      <c r="EU151" s="46"/>
      <c r="EV151" s="46"/>
      <c r="EW151" s="46"/>
      <c r="EX151" s="46"/>
      <c r="EY151" s="46"/>
      <c r="EZ151" s="46"/>
      <c r="FA151" s="46"/>
      <c r="FB151" s="46"/>
      <c r="FC151" s="46"/>
      <c r="FD151" s="46"/>
      <c r="FE151" s="46"/>
      <c r="FF151" s="46"/>
      <c r="FG151" s="46"/>
      <c r="FH151" s="46"/>
      <c r="FI151" s="46"/>
      <c r="FJ151" s="46"/>
      <c r="FK151" s="46"/>
      <c r="FL151" s="46"/>
      <c r="FM151" s="46"/>
      <c r="FN151" s="46"/>
      <c r="FO151" s="46"/>
      <c r="FP151" s="46"/>
      <c r="FQ151" s="46"/>
      <c r="FR151" s="46"/>
      <c r="FS151" s="46"/>
      <c r="FT151" s="46"/>
      <c r="FU151" s="46"/>
      <c r="FV151" s="46"/>
      <c r="FW151" s="46"/>
      <c r="FX151" s="46"/>
      <c r="FY151" s="46"/>
      <c r="FZ151" s="46"/>
      <c r="GA151" s="46"/>
      <c r="GB151" s="46"/>
      <c r="GC151" s="46"/>
      <c r="GD151" s="46"/>
      <c r="GE151" s="46"/>
      <c r="GF151" s="46"/>
      <c r="GG151" s="46"/>
      <c r="GH151" s="46"/>
      <c r="GI151" s="46"/>
      <c r="GJ151" s="46"/>
      <c r="GK151" s="46"/>
      <c r="GL151" s="46"/>
      <c r="GM151" s="46"/>
      <c r="GN151" s="46"/>
    </row>
    <row r="152" spans="1:196" s="66" customFormat="1" ht="180.75" customHeight="1" x14ac:dyDescent="0.3">
      <c r="A152" s="200"/>
      <c r="B152" s="44"/>
      <c r="C152" s="44"/>
      <c r="D152" s="44"/>
      <c r="E152" s="212" t="s">
        <v>360</v>
      </c>
      <c r="F152" s="27">
        <v>300</v>
      </c>
      <c r="G152" s="27">
        <v>300</v>
      </c>
      <c r="H152" s="23">
        <v>300</v>
      </c>
      <c r="I152" s="30">
        <f>H152/$H$6</f>
        <v>9.5244565821297068E-4</v>
      </c>
      <c r="J152" s="21">
        <f t="shared" si="140"/>
        <v>0</v>
      </c>
      <c r="K152" s="30">
        <f t="shared" ref="K152" si="162">IFERROR(100%*(H152/G152),"")</f>
        <v>1</v>
      </c>
      <c r="L152" s="127"/>
      <c r="M152" s="21"/>
      <c r="N152" s="21"/>
      <c r="O152" s="27"/>
      <c r="P152" s="21">
        <f>O152-N152</f>
        <v>0</v>
      </c>
      <c r="Q152" s="30" t="str">
        <f>IFERROR(100%*(O152/N152),"")</f>
        <v/>
      </c>
      <c r="R152" s="21">
        <f>SUM(F152,L152)</f>
        <v>300</v>
      </c>
      <c r="S152" s="21">
        <f t="shared" si="158"/>
        <v>300</v>
      </c>
      <c r="T152" s="21">
        <f t="shared" si="158"/>
        <v>300</v>
      </c>
      <c r="U152" s="21">
        <f>SUM(H152,O152)</f>
        <v>300</v>
      </c>
      <c r="V152" s="21">
        <f>U152-T152</f>
        <v>0</v>
      </c>
      <c r="W152" s="30">
        <f>IFERROR(100%*(U152/T152),"")</f>
        <v>1</v>
      </c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  <c r="BQ152" s="46"/>
      <c r="BR152" s="46"/>
      <c r="BS152" s="46"/>
      <c r="BT152" s="46"/>
      <c r="BU152" s="46"/>
      <c r="BV152" s="46"/>
      <c r="BW152" s="46"/>
      <c r="BX152" s="46"/>
      <c r="BY152" s="46"/>
      <c r="BZ152" s="46"/>
      <c r="CA152" s="46"/>
      <c r="CB152" s="46"/>
      <c r="CC152" s="46"/>
      <c r="CD152" s="46"/>
      <c r="CE152" s="46"/>
      <c r="CF152" s="46"/>
      <c r="CG152" s="46"/>
      <c r="CH152" s="46"/>
      <c r="CI152" s="46"/>
      <c r="CJ152" s="46"/>
      <c r="CK152" s="46"/>
      <c r="CL152" s="46"/>
      <c r="CM152" s="46"/>
      <c r="CN152" s="46"/>
      <c r="CO152" s="46"/>
      <c r="CP152" s="46"/>
      <c r="CQ152" s="46"/>
      <c r="CR152" s="46"/>
      <c r="CS152" s="46"/>
      <c r="CT152" s="46"/>
      <c r="CU152" s="46"/>
      <c r="CV152" s="46"/>
      <c r="CW152" s="46"/>
      <c r="CX152" s="46"/>
      <c r="CY152" s="46"/>
      <c r="CZ152" s="46"/>
      <c r="DA152" s="46"/>
      <c r="DB152" s="46"/>
      <c r="DC152" s="46"/>
      <c r="DD152" s="46"/>
      <c r="DE152" s="46"/>
      <c r="DF152" s="46"/>
      <c r="DG152" s="46"/>
      <c r="DH152" s="46"/>
      <c r="DI152" s="46"/>
      <c r="DJ152" s="46"/>
      <c r="DK152" s="46"/>
      <c r="DL152" s="46"/>
      <c r="DM152" s="46"/>
      <c r="DN152" s="46"/>
      <c r="DO152" s="46"/>
      <c r="DP152" s="46"/>
      <c r="DQ152" s="46"/>
      <c r="DR152" s="46"/>
      <c r="DS152" s="46"/>
      <c r="DT152" s="46"/>
      <c r="DU152" s="46"/>
      <c r="DV152" s="46"/>
      <c r="DW152" s="46"/>
      <c r="DX152" s="46"/>
      <c r="DY152" s="46"/>
      <c r="DZ152" s="46"/>
      <c r="EA152" s="46"/>
      <c r="EB152" s="46"/>
      <c r="EC152" s="46"/>
      <c r="ED152" s="46"/>
      <c r="EE152" s="46"/>
      <c r="EF152" s="46"/>
      <c r="EG152" s="46"/>
      <c r="EH152" s="46"/>
      <c r="EI152" s="46"/>
      <c r="EJ152" s="46"/>
      <c r="EK152" s="46"/>
      <c r="EL152" s="46"/>
      <c r="EM152" s="46"/>
      <c r="EN152" s="46"/>
      <c r="EO152" s="46"/>
      <c r="EP152" s="46"/>
      <c r="EQ152" s="46"/>
      <c r="ER152" s="46"/>
      <c r="ES152" s="46"/>
      <c r="ET152" s="46"/>
      <c r="EU152" s="46"/>
      <c r="EV152" s="46"/>
      <c r="EW152" s="46"/>
      <c r="EX152" s="46"/>
      <c r="EY152" s="46"/>
      <c r="EZ152" s="46"/>
      <c r="FA152" s="46"/>
      <c r="FB152" s="46"/>
      <c r="FC152" s="46"/>
      <c r="FD152" s="46"/>
      <c r="FE152" s="46"/>
      <c r="FF152" s="46"/>
      <c r="FG152" s="46"/>
      <c r="FH152" s="46"/>
      <c r="FI152" s="46"/>
      <c r="FJ152" s="46"/>
      <c r="FK152" s="46"/>
      <c r="FL152" s="46"/>
      <c r="FM152" s="46"/>
      <c r="FN152" s="46"/>
      <c r="FO152" s="46"/>
      <c r="FP152" s="46"/>
      <c r="FQ152" s="46"/>
      <c r="FR152" s="46"/>
      <c r="FS152" s="46"/>
      <c r="FT152" s="46"/>
      <c r="FU152" s="46"/>
      <c r="FV152" s="46"/>
      <c r="FW152" s="46"/>
      <c r="FX152" s="46"/>
      <c r="FY152" s="46"/>
      <c r="FZ152" s="46"/>
      <c r="GA152" s="46"/>
      <c r="GB152" s="46"/>
      <c r="GC152" s="46"/>
      <c r="GD152" s="46"/>
      <c r="GE152" s="46"/>
      <c r="GF152" s="46"/>
      <c r="GG152" s="46"/>
      <c r="GH152" s="46"/>
      <c r="GI152" s="46"/>
      <c r="GJ152" s="46"/>
      <c r="GK152" s="46"/>
      <c r="GL152" s="46"/>
      <c r="GM152" s="46"/>
      <c r="GN152" s="46"/>
    </row>
    <row r="153" spans="1:196" s="66" customFormat="1" ht="69.75" customHeight="1" x14ac:dyDescent="0.3">
      <c r="A153" s="200"/>
      <c r="B153" s="44"/>
      <c r="C153" s="44"/>
      <c r="D153" s="44"/>
      <c r="E153" s="212" t="s">
        <v>361</v>
      </c>
      <c r="F153" s="27">
        <v>300</v>
      </c>
      <c r="G153" s="27">
        <v>300</v>
      </c>
      <c r="H153" s="23">
        <v>300</v>
      </c>
      <c r="I153" s="30">
        <f>H153/$H$6</f>
        <v>9.5244565821297068E-4</v>
      </c>
      <c r="J153" s="14">
        <f t="shared" si="140"/>
        <v>0</v>
      </c>
      <c r="K153" s="30">
        <f t="shared" ref="K153" si="163">IFERROR(100%*(H153/G153),"")</f>
        <v>1</v>
      </c>
      <c r="L153" s="127"/>
      <c r="M153" s="21"/>
      <c r="N153" s="21"/>
      <c r="O153" s="20"/>
      <c r="P153" s="13">
        <f t="shared" si="135"/>
        <v>0</v>
      </c>
      <c r="Q153" s="30" t="str">
        <f t="shared" si="136"/>
        <v/>
      </c>
      <c r="R153" s="21">
        <f>SUM(F153,L153)</f>
        <v>300</v>
      </c>
      <c r="S153" s="21">
        <f t="shared" si="158"/>
        <v>300</v>
      </c>
      <c r="T153" s="21">
        <f t="shared" si="158"/>
        <v>300</v>
      </c>
      <c r="U153" s="21">
        <f t="shared" si="159"/>
        <v>300</v>
      </c>
      <c r="V153" s="21">
        <f t="shared" si="160"/>
        <v>0</v>
      </c>
      <c r="W153" s="30">
        <f t="shared" si="161"/>
        <v>1</v>
      </c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45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  <c r="BQ153" s="46"/>
      <c r="BR153" s="46"/>
      <c r="BS153" s="46"/>
      <c r="BT153" s="46"/>
      <c r="BU153" s="46"/>
      <c r="BV153" s="46"/>
      <c r="BW153" s="46"/>
      <c r="BX153" s="46"/>
      <c r="BY153" s="46"/>
      <c r="BZ153" s="46"/>
      <c r="CA153" s="46"/>
      <c r="CB153" s="46"/>
      <c r="CC153" s="46"/>
      <c r="CD153" s="46"/>
      <c r="CE153" s="46"/>
      <c r="CF153" s="46"/>
      <c r="CG153" s="46"/>
      <c r="CH153" s="46"/>
      <c r="CI153" s="46"/>
      <c r="CJ153" s="46"/>
      <c r="CK153" s="46"/>
      <c r="CL153" s="46"/>
      <c r="CM153" s="46"/>
      <c r="CN153" s="46"/>
      <c r="CO153" s="46"/>
      <c r="CP153" s="46"/>
      <c r="CQ153" s="46"/>
      <c r="CR153" s="46"/>
      <c r="CS153" s="46"/>
      <c r="CT153" s="46"/>
      <c r="CU153" s="46"/>
      <c r="CV153" s="46"/>
      <c r="CW153" s="46"/>
      <c r="CX153" s="46"/>
      <c r="CY153" s="46"/>
      <c r="CZ153" s="46"/>
      <c r="DA153" s="46"/>
      <c r="DB153" s="46"/>
      <c r="DC153" s="46"/>
      <c r="DD153" s="46"/>
      <c r="DE153" s="46"/>
      <c r="DF153" s="46"/>
      <c r="DG153" s="46"/>
      <c r="DH153" s="46"/>
      <c r="DI153" s="46"/>
      <c r="DJ153" s="46"/>
      <c r="DK153" s="46"/>
      <c r="DL153" s="46"/>
      <c r="DM153" s="46"/>
      <c r="DN153" s="46"/>
      <c r="DO153" s="46"/>
      <c r="DP153" s="46"/>
      <c r="DQ153" s="46"/>
      <c r="DR153" s="46"/>
      <c r="DS153" s="46"/>
      <c r="DT153" s="46"/>
      <c r="DU153" s="46"/>
      <c r="DV153" s="46"/>
      <c r="DW153" s="46"/>
      <c r="DX153" s="46"/>
      <c r="DY153" s="46"/>
      <c r="DZ153" s="46"/>
      <c r="EA153" s="46"/>
      <c r="EB153" s="46"/>
      <c r="EC153" s="46"/>
      <c r="ED153" s="46"/>
      <c r="EE153" s="46"/>
      <c r="EF153" s="46"/>
      <c r="EG153" s="46"/>
      <c r="EH153" s="46"/>
      <c r="EI153" s="46"/>
      <c r="EJ153" s="46"/>
      <c r="EK153" s="46"/>
      <c r="EL153" s="46"/>
      <c r="EM153" s="46"/>
      <c r="EN153" s="46"/>
      <c r="EO153" s="46"/>
      <c r="EP153" s="46"/>
      <c r="EQ153" s="46"/>
      <c r="ER153" s="46"/>
      <c r="ES153" s="46"/>
      <c r="ET153" s="46"/>
      <c r="EU153" s="46"/>
      <c r="EV153" s="46"/>
      <c r="EW153" s="46"/>
      <c r="EX153" s="46"/>
      <c r="EY153" s="46"/>
      <c r="EZ153" s="46"/>
      <c r="FA153" s="46"/>
      <c r="FB153" s="46"/>
      <c r="FC153" s="46"/>
      <c r="FD153" s="46"/>
      <c r="FE153" s="46"/>
      <c r="FF153" s="46"/>
      <c r="FG153" s="46"/>
      <c r="FH153" s="46"/>
      <c r="FI153" s="46"/>
      <c r="FJ153" s="46"/>
      <c r="FK153" s="46"/>
      <c r="FL153" s="46"/>
      <c r="FM153" s="46"/>
      <c r="FN153" s="46"/>
      <c r="FO153" s="46"/>
      <c r="FP153" s="46"/>
      <c r="FQ153" s="46"/>
      <c r="FR153" s="46"/>
      <c r="FS153" s="46"/>
      <c r="FT153" s="46"/>
      <c r="FU153" s="46"/>
      <c r="FV153" s="46"/>
      <c r="FW153" s="46"/>
      <c r="FX153" s="46"/>
      <c r="FY153" s="46"/>
      <c r="FZ153" s="46"/>
      <c r="GA153" s="46"/>
      <c r="GB153" s="46"/>
      <c r="GC153" s="46"/>
      <c r="GD153" s="46"/>
      <c r="GE153" s="46"/>
      <c r="GF153" s="46"/>
      <c r="GG153" s="46"/>
      <c r="GH153" s="46"/>
      <c r="GI153" s="46"/>
      <c r="GJ153" s="46"/>
      <c r="GK153" s="46"/>
      <c r="GL153" s="46"/>
      <c r="GM153" s="46"/>
      <c r="GN153" s="46"/>
    </row>
    <row r="154" spans="1:196" s="66" customFormat="1" ht="69.75" hidden="1" customHeight="1" x14ac:dyDescent="0.3">
      <c r="A154" s="200"/>
      <c r="B154" s="44"/>
      <c r="C154" s="44"/>
      <c r="D154" s="44"/>
      <c r="E154" s="212"/>
      <c r="F154" s="27"/>
      <c r="G154" s="27"/>
      <c r="H154" s="27"/>
      <c r="I154" s="30">
        <f t="shared" si="71"/>
        <v>0</v>
      </c>
      <c r="J154" s="14">
        <f t="shared" si="140"/>
        <v>0</v>
      </c>
      <c r="K154" s="30" t="str">
        <f t="shared" si="148"/>
        <v/>
      </c>
      <c r="L154" s="33"/>
      <c r="M154" s="33"/>
      <c r="N154" s="33"/>
      <c r="O154" s="26"/>
      <c r="P154" s="13">
        <f t="shared" si="135"/>
        <v>0</v>
      </c>
      <c r="Q154" s="19" t="str">
        <f t="shared" si="136"/>
        <v/>
      </c>
      <c r="R154" s="21">
        <f t="shared" si="72"/>
        <v>0</v>
      </c>
      <c r="S154" s="21">
        <f t="shared" si="73"/>
        <v>0</v>
      </c>
      <c r="T154" s="21">
        <f t="shared" si="74"/>
        <v>0</v>
      </c>
      <c r="U154" s="21">
        <f t="shared" si="159"/>
        <v>0</v>
      </c>
      <c r="V154" s="21">
        <f t="shared" si="160"/>
        <v>0</v>
      </c>
      <c r="W154" s="30" t="str">
        <f t="shared" si="161"/>
        <v/>
      </c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45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  <c r="BQ154" s="46"/>
      <c r="BR154" s="46"/>
      <c r="BS154" s="46"/>
      <c r="BT154" s="46"/>
      <c r="BU154" s="46"/>
      <c r="BV154" s="46"/>
      <c r="BW154" s="46"/>
      <c r="BX154" s="46"/>
      <c r="BY154" s="46"/>
      <c r="BZ154" s="46"/>
      <c r="CA154" s="46"/>
      <c r="CB154" s="46"/>
      <c r="CC154" s="46"/>
      <c r="CD154" s="46"/>
      <c r="CE154" s="46"/>
      <c r="CF154" s="46"/>
      <c r="CG154" s="46"/>
      <c r="CH154" s="46"/>
      <c r="CI154" s="46"/>
      <c r="CJ154" s="46"/>
      <c r="CK154" s="46"/>
      <c r="CL154" s="46"/>
      <c r="CM154" s="46"/>
      <c r="CN154" s="46"/>
      <c r="CO154" s="46"/>
      <c r="CP154" s="46"/>
      <c r="CQ154" s="46"/>
      <c r="CR154" s="46"/>
      <c r="CS154" s="46"/>
      <c r="CT154" s="46"/>
      <c r="CU154" s="46"/>
      <c r="CV154" s="46"/>
      <c r="CW154" s="46"/>
      <c r="CX154" s="46"/>
      <c r="CY154" s="46"/>
      <c r="CZ154" s="46"/>
      <c r="DA154" s="46"/>
      <c r="DB154" s="46"/>
      <c r="DC154" s="46"/>
      <c r="DD154" s="46"/>
      <c r="DE154" s="46"/>
      <c r="DF154" s="46"/>
      <c r="DG154" s="46"/>
      <c r="DH154" s="46"/>
      <c r="DI154" s="46"/>
      <c r="DJ154" s="46"/>
      <c r="DK154" s="46"/>
      <c r="DL154" s="46"/>
      <c r="DM154" s="46"/>
      <c r="DN154" s="46"/>
      <c r="DO154" s="46"/>
      <c r="DP154" s="46"/>
      <c r="DQ154" s="46"/>
      <c r="DR154" s="46"/>
      <c r="DS154" s="46"/>
      <c r="DT154" s="46"/>
      <c r="DU154" s="46"/>
      <c r="DV154" s="46"/>
      <c r="DW154" s="46"/>
      <c r="DX154" s="46"/>
      <c r="DY154" s="46"/>
      <c r="DZ154" s="46"/>
      <c r="EA154" s="46"/>
      <c r="EB154" s="46"/>
      <c r="EC154" s="46"/>
      <c r="ED154" s="46"/>
      <c r="EE154" s="46"/>
      <c r="EF154" s="46"/>
      <c r="EG154" s="46"/>
      <c r="EH154" s="46"/>
      <c r="EI154" s="46"/>
      <c r="EJ154" s="46"/>
      <c r="EK154" s="46"/>
      <c r="EL154" s="46"/>
      <c r="EM154" s="46"/>
      <c r="EN154" s="46"/>
      <c r="EO154" s="46"/>
      <c r="EP154" s="46"/>
      <c r="EQ154" s="46"/>
      <c r="ER154" s="46"/>
      <c r="ES154" s="46"/>
      <c r="ET154" s="46"/>
      <c r="EU154" s="46"/>
      <c r="EV154" s="46"/>
      <c r="EW154" s="46"/>
      <c r="EX154" s="46"/>
      <c r="EY154" s="46"/>
      <c r="EZ154" s="46"/>
      <c r="FA154" s="46"/>
      <c r="FB154" s="46"/>
      <c r="FC154" s="46"/>
      <c r="FD154" s="46"/>
      <c r="FE154" s="46"/>
      <c r="FF154" s="46"/>
      <c r="FG154" s="46"/>
      <c r="FH154" s="46"/>
      <c r="FI154" s="46"/>
      <c r="FJ154" s="46"/>
      <c r="FK154" s="46"/>
      <c r="FL154" s="46"/>
      <c r="FM154" s="46"/>
      <c r="FN154" s="46"/>
      <c r="FO154" s="46"/>
      <c r="FP154" s="46"/>
      <c r="FQ154" s="46"/>
      <c r="FR154" s="46"/>
      <c r="FS154" s="46"/>
      <c r="FT154" s="46"/>
      <c r="FU154" s="46"/>
      <c r="FV154" s="46"/>
      <c r="FW154" s="46"/>
      <c r="FX154" s="46"/>
      <c r="FY154" s="46"/>
      <c r="FZ154" s="46"/>
      <c r="GA154" s="46"/>
      <c r="GB154" s="46"/>
      <c r="GC154" s="46"/>
      <c r="GD154" s="46"/>
      <c r="GE154" s="46"/>
      <c r="GF154" s="46"/>
      <c r="GG154" s="46"/>
      <c r="GH154" s="46"/>
      <c r="GI154" s="46"/>
      <c r="GJ154" s="46"/>
      <c r="GK154" s="46"/>
      <c r="GL154" s="46"/>
      <c r="GM154" s="46"/>
      <c r="GN154" s="46"/>
    </row>
    <row r="155" spans="1:196" s="66" customFormat="1" ht="69.75" hidden="1" customHeight="1" x14ac:dyDescent="0.3">
      <c r="A155" s="200"/>
      <c r="B155" s="44"/>
      <c r="C155" s="44"/>
      <c r="D155" s="44"/>
      <c r="E155" s="212"/>
      <c r="F155" s="23"/>
      <c r="G155" s="23"/>
      <c r="H155" s="23"/>
      <c r="I155" s="30">
        <f t="shared" ref="I155:I162" si="164">H155/$H$6</f>
        <v>0</v>
      </c>
      <c r="J155" s="21">
        <f t="shared" si="140"/>
        <v>0</v>
      </c>
      <c r="K155" s="30" t="str">
        <f t="shared" si="148"/>
        <v/>
      </c>
      <c r="L155" s="21"/>
      <c r="M155" s="33"/>
      <c r="N155" s="33"/>
      <c r="O155" s="26"/>
      <c r="P155" s="13">
        <f t="shared" si="135"/>
        <v>0</v>
      </c>
      <c r="Q155" s="19" t="str">
        <f t="shared" si="136"/>
        <v/>
      </c>
      <c r="R155" s="21">
        <f t="shared" ref="R155" si="165">SUM(F155,L155)</f>
        <v>0</v>
      </c>
      <c r="S155" s="21">
        <f t="shared" ref="S155" si="166">SUM(F155,M155)</f>
        <v>0</v>
      </c>
      <c r="T155" s="21">
        <f t="shared" ref="T155" si="167">SUM(G155,N155)</f>
        <v>0</v>
      </c>
      <c r="U155" s="21">
        <f t="shared" si="159"/>
        <v>0</v>
      </c>
      <c r="V155" s="21">
        <f t="shared" si="160"/>
        <v>0</v>
      </c>
      <c r="W155" s="30" t="str">
        <f t="shared" si="161"/>
        <v/>
      </c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45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  <c r="BQ155" s="46"/>
      <c r="BR155" s="46"/>
      <c r="BS155" s="46"/>
      <c r="BT155" s="46"/>
      <c r="BU155" s="46"/>
      <c r="BV155" s="46"/>
      <c r="BW155" s="46"/>
      <c r="BX155" s="46"/>
      <c r="BY155" s="46"/>
      <c r="BZ155" s="46"/>
      <c r="CA155" s="46"/>
      <c r="CB155" s="46"/>
      <c r="CC155" s="46"/>
      <c r="CD155" s="46"/>
      <c r="CE155" s="46"/>
      <c r="CF155" s="46"/>
      <c r="CG155" s="46"/>
      <c r="CH155" s="46"/>
      <c r="CI155" s="46"/>
      <c r="CJ155" s="46"/>
      <c r="CK155" s="46"/>
      <c r="CL155" s="46"/>
      <c r="CM155" s="46"/>
      <c r="CN155" s="46"/>
      <c r="CO155" s="46"/>
      <c r="CP155" s="46"/>
      <c r="CQ155" s="46"/>
      <c r="CR155" s="46"/>
      <c r="CS155" s="46"/>
      <c r="CT155" s="46"/>
      <c r="CU155" s="46"/>
      <c r="CV155" s="46"/>
      <c r="CW155" s="46"/>
      <c r="CX155" s="46"/>
      <c r="CY155" s="46"/>
      <c r="CZ155" s="46"/>
      <c r="DA155" s="46"/>
      <c r="DB155" s="46"/>
      <c r="DC155" s="46"/>
      <c r="DD155" s="46"/>
      <c r="DE155" s="46"/>
      <c r="DF155" s="46"/>
      <c r="DG155" s="46"/>
      <c r="DH155" s="46"/>
      <c r="DI155" s="46"/>
      <c r="DJ155" s="46"/>
      <c r="DK155" s="46"/>
      <c r="DL155" s="46"/>
      <c r="DM155" s="46"/>
      <c r="DN155" s="46"/>
      <c r="DO155" s="46"/>
      <c r="DP155" s="46"/>
      <c r="DQ155" s="46"/>
      <c r="DR155" s="46"/>
      <c r="DS155" s="46"/>
      <c r="DT155" s="46"/>
      <c r="DU155" s="46"/>
      <c r="DV155" s="46"/>
      <c r="DW155" s="46"/>
      <c r="DX155" s="46"/>
      <c r="DY155" s="46"/>
      <c r="DZ155" s="46"/>
      <c r="EA155" s="46"/>
      <c r="EB155" s="46"/>
      <c r="EC155" s="46"/>
      <c r="ED155" s="46"/>
      <c r="EE155" s="46"/>
      <c r="EF155" s="46"/>
      <c r="EG155" s="46"/>
      <c r="EH155" s="46"/>
      <c r="EI155" s="46"/>
      <c r="EJ155" s="46"/>
      <c r="EK155" s="46"/>
      <c r="EL155" s="46"/>
      <c r="EM155" s="46"/>
      <c r="EN155" s="46"/>
      <c r="EO155" s="46"/>
      <c r="EP155" s="46"/>
      <c r="EQ155" s="46"/>
      <c r="ER155" s="46"/>
      <c r="ES155" s="46"/>
      <c r="ET155" s="46"/>
      <c r="EU155" s="46"/>
      <c r="EV155" s="46"/>
      <c r="EW155" s="46"/>
      <c r="EX155" s="46"/>
      <c r="EY155" s="46"/>
      <c r="EZ155" s="46"/>
      <c r="FA155" s="46"/>
      <c r="FB155" s="46"/>
      <c r="FC155" s="46"/>
      <c r="FD155" s="46"/>
      <c r="FE155" s="46"/>
      <c r="FF155" s="46"/>
      <c r="FG155" s="46"/>
      <c r="FH155" s="46"/>
      <c r="FI155" s="46"/>
      <c r="FJ155" s="46"/>
      <c r="FK155" s="46"/>
      <c r="FL155" s="46"/>
      <c r="FM155" s="46"/>
      <c r="FN155" s="46"/>
      <c r="FO155" s="46"/>
      <c r="FP155" s="46"/>
      <c r="FQ155" s="46"/>
      <c r="FR155" s="46"/>
      <c r="FS155" s="46"/>
      <c r="FT155" s="46"/>
      <c r="FU155" s="46"/>
      <c r="FV155" s="46"/>
      <c r="FW155" s="46"/>
      <c r="FX155" s="46"/>
      <c r="FY155" s="46"/>
      <c r="FZ155" s="46"/>
      <c r="GA155" s="46"/>
      <c r="GB155" s="46"/>
      <c r="GC155" s="46"/>
      <c r="GD155" s="46"/>
      <c r="GE155" s="46"/>
      <c r="GF155" s="46"/>
      <c r="GG155" s="46"/>
      <c r="GH155" s="46"/>
      <c r="GI155" s="46"/>
      <c r="GJ155" s="46"/>
      <c r="GK155" s="46"/>
      <c r="GL155" s="46"/>
      <c r="GM155" s="46"/>
      <c r="GN155" s="46"/>
    </row>
    <row r="156" spans="1:196" s="66" customFormat="1" ht="66.75" hidden="1" customHeight="1" x14ac:dyDescent="0.3">
      <c r="A156" s="200"/>
      <c r="B156" s="44"/>
      <c r="C156" s="44"/>
      <c r="D156" s="44"/>
      <c r="E156" s="212"/>
      <c r="F156" s="23"/>
      <c r="G156" s="23"/>
      <c r="H156" s="23"/>
      <c r="I156" s="30">
        <f t="shared" si="164"/>
        <v>0</v>
      </c>
      <c r="J156" s="21">
        <f t="shared" si="140"/>
        <v>0</v>
      </c>
      <c r="K156" s="30" t="str">
        <f t="shared" si="148"/>
        <v/>
      </c>
      <c r="L156" s="33"/>
      <c r="M156" s="33"/>
      <c r="N156" s="33"/>
      <c r="O156" s="26"/>
      <c r="P156" s="13">
        <f t="shared" si="135"/>
        <v>0</v>
      </c>
      <c r="Q156" s="19" t="str">
        <f t="shared" si="136"/>
        <v/>
      </c>
      <c r="R156" s="21">
        <f t="shared" ref="R156:R162" si="168">SUM(F156,L156)</f>
        <v>0</v>
      </c>
      <c r="S156" s="21">
        <f t="shared" ref="S156:S162" si="169">SUM(F156,M156)</f>
        <v>0</v>
      </c>
      <c r="T156" s="21">
        <f t="shared" ref="T156:T162" si="170">SUM(G156,N156)</f>
        <v>0</v>
      </c>
      <c r="U156" s="21">
        <f t="shared" si="159"/>
        <v>0</v>
      </c>
      <c r="V156" s="21">
        <f t="shared" si="160"/>
        <v>0</v>
      </c>
      <c r="W156" s="30" t="str">
        <f t="shared" si="161"/>
        <v/>
      </c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45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  <c r="BQ156" s="46"/>
      <c r="BR156" s="46"/>
      <c r="BS156" s="46"/>
      <c r="BT156" s="46"/>
      <c r="BU156" s="46"/>
      <c r="BV156" s="46"/>
      <c r="BW156" s="46"/>
      <c r="BX156" s="46"/>
      <c r="BY156" s="46"/>
      <c r="BZ156" s="46"/>
      <c r="CA156" s="46"/>
      <c r="CB156" s="46"/>
      <c r="CC156" s="46"/>
      <c r="CD156" s="46"/>
      <c r="CE156" s="46"/>
      <c r="CF156" s="46"/>
      <c r="CG156" s="46"/>
      <c r="CH156" s="46"/>
      <c r="CI156" s="46"/>
      <c r="CJ156" s="46"/>
      <c r="CK156" s="46"/>
      <c r="CL156" s="46"/>
      <c r="CM156" s="46"/>
      <c r="CN156" s="46"/>
      <c r="CO156" s="46"/>
      <c r="CP156" s="46"/>
      <c r="CQ156" s="46"/>
      <c r="CR156" s="46"/>
      <c r="CS156" s="46"/>
      <c r="CT156" s="46"/>
      <c r="CU156" s="46"/>
      <c r="CV156" s="46"/>
      <c r="CW156" s="46"/>
      <c r="CX156" s="46"/>
      <c r="CY156" s="46"/>
      <c r="CZ156" s="46"/>
      <c r="DA156" s="46"/>
      <c r="DB156" s="46"/>
      <c r="DC156" s="46"/>
      <c r="DD156" s="46"/>
      <c r="DE156" s="46"/>
      <c r="DF156" s="46"/>
      <c r="DG156" s="46"/>
      <c r="DH156" s="46"/>
      <c r="DI156" s="46"/>
      <c r="DJ156" s="46"/>
      <c r="DK156" s="46"/>
      <c r="DL156" s="46"/>
      <c r="DM156" s="46"/>
      <c r="DN156" s="46"/>
      <c r="DO156" s="46"/>
      <c r="DP156" s="46"/>
      <c r="DQ156" s="46"/>
      <c r="DR156" s="46"/>
      <c r="DS156" s="46"/>
      <c r="DT156" s="46"/>
      <c r="DU156" s="46"/>
      <c r="DV156" s="46"/>
      <c r="DW156" s="46"/>
      <c r="DX156" s="46"/>
      <c r="DY156" s="46"/>
      <c r="DZ156" s="46"/>
      <c r="EA156" s="46"/>
      <c r="EB156" s="46"/>
      <c r="EC156" s="46"/>
      <c r="ED156" s="46"/>
      <c r="EE156" s="46"/>
      <c r="EF156" s="46"/>
      <c r="EG156" s="46"/>
      <c r="EH156" s="46"/>
      <c r="EI156" s="46"/>
      <c r="EJ156" s="46"/>
      <c r="EK156" s="46"/>
      <c r="EL156" s="46"/>
      <c r="EM156" s="46"/>
      <c r="EN156" s="46"/>
      <c r="EO156" s="46"/>
      <c r="EP156" s="46"/>
      <c r="EQ156" s="46"/>
      <c r="ER156" s="46"/>
      <c r="ES156" s="46"/>
      <c r="ET156" s="46"/>
      <c r="EU156" s="46"/>
      <c r="EV156" s="46"/>
      <c r="EW156" s="46"/>
      <c r="EX156" s="46"/>
      <c r="EY156" s="46"/>
      <c r="EZ156" s="46"/>
      <c r="FA156" s="46"/>
      <c r="FB156" s="46"/>
      <c r="FC156" s="46"/>
      <c r="FD156" s="46"/>
      <c r="FE156" s="46"/>
      <c r="FF156" s="46"/>
      <c r="FG156" s="46"/>
      <c r="FH156" s="46"/>
      <c r="FI156" s="46"/>
      <c r="FJ156" s="46"/>
      <c r="FK156" s="46"/>
      <c r="FL156" s="46"/>
      <c r="FM156" s="46"/>
      <c r="FN156" s="46"/>
      <c r="FO156" s="46"/>
      <c r="FP156" s="46"/>
      <c r="FQ156" s="46"/>
      <c r="FR156" s="46"/>
      <c r="FS156" s="46"/>
      <c r="FT156" s="46"/>
      <c r="FU156" s="46"/>
      <c r="FV156" s="46"/>
      <c r="FW156" s="46"/>
      <c r="FX156" s="46"/>
      <c r="FY156" s="46"/>
      <c r="FZ156" s="46"/>
      <c r="GA156" s="46"/>
      <c r="GB156" s="46"/>
      <c r="GC156" s="46"/>
      <c r="GD156" s="46"/>
      <c r="GE156" s="46"/>
      <c r="GF156" s="46"/>
      <c r="GG156" s="46"/>
      <c r="GH156" s="46"/>
      <c r="GI156" s="46"/>
      <c r="GJ156" s="46"/>
      <c r="GK156" s="46"/>
      <c r="GL156" s="46"/>
      <c r="GM156" s="46"/>
      <c r="GN156" s="46"/>
    </row>
    <row r="157" spans="1:196" s="66" customFormat="1" ht="66" hidden="1" customHeight="1" x14ac:dyDescent="0.3">
      <c r="A157" s="200"/>
      <c r="B157" s="44"/>
      <c r="C157" s="44"/>
      <c r="D157" s="44"/>
      <c r="E157" s="212"/>
      <c r="F157" s="27"/>
      <c r="G157" s="23"/>
      <c r="H157" s="23"/>
      <c r="I157" s="30">
        <f t="shared" si="164"/>
        <v>0</v>
      </c>
      <c r="J157" s="14">
        <f t="shared" si="140"/>
        <v>0</v>
      </c>
      <c r="K157" s="30" t="str">
        <f t="shared" si="148"/>
        <v/>
      </c>
      <c r="L157" s="33"/>
      <c r="M157" s="33"/>
      <c r="N157" s="33"/>
      <c r="O157" s="26"/>
      <c r="P157" s="13">
        <f t="shared" si="135"/>
        <v>0</v>
      </c>
      <c r="Q157" s="19" t="str">
        <f t="shared" si="136"/>
        <v/>
      </c>
      <c r="R157" s="21">
        <f t="shared" si="168"/>
        <v>0</v>
      </c>
      <c r="S157" s="21">
        <f t="shared" si="169"/>
        <v>0</v>
      </c>
      <c r="T157" s="21">
        <f t="shared" si="170"/>
        <v>0</v>
      </c>
      <c r="U157" s="21">
        <f t="shared" si="159"/>
        <v>0</v>
      </c>
      <c r="V157" s="21">
        <f t="shared" si="160"/>
        <v>0</v>
      </c>
      <c r="W157" s="30" t="str">
        <f t="shared" si="161"/>
        <v/>
      </c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45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  <c r="BQ157" s="46"/>
      <c r="BR157" s="46"/>
      <c r="BS157" s="46"/>
      <c r="BT157" s="46"/>
      <c r="BU157" s="46"/>
      <c r="BV157" s="46"/>
      <c r="BW157" s="46"/>
      <c r="BX157" s="46"/>
      <c r="BY157" s="46"/>
      <c r="BZ157" s="46"/>
      <c r="CA157" s="46"/>
      <c r="CB157" s="46"/>
      <c r="CC157" s="46"/>
      <c r="CD157" s="46"/>
      <c r="CE157" s="46"/>
      <c r="CF157" s="46"/>
      <c r="CG157" s="46"/>
      <c r="CH157" s="46"/>
      <c r="CI157" s="46"/>
      <c r="CJ157" s="46"/>
      <c r="CK157" s="46"/>
      <c r="CL157" s="46"/>
      <c r="CM157" s="46"/>
      <c r="CN157" s="46"/>
      <c r="CO157" s="46"/>
      <c r="CP157" s="46"/>
      <c r="CQ157" s="46"/>
      <c r="CR157" s="46"/>
      <c r="CS157" s="46"/>
      <c r="CT157" s="46"/>
      <c r="CU157" s="46"/>
      <c r="CV157" s="46"/>
      <c r="CW157" s="46"/>
      <c r="CX157" s="46"/>
      <c r="CY157" s="46"/>
      <c r="CZ157" s="46"/>
      <c r="DA157" s="46"/>
      <c r="DB157" s="46"/>
      <c r="DC157" s="46"/>
      <c r="DD157" s="46"/>
      <c r="DE157" s="46"/>
      <c r="DF157" s="46"/>
      <c r="DG157" s="46"/>
      <c r="DH157" s="46"/>
      <c r="DI157" s="46"/>
      <c r="DJ157" s="46"/>
      <c r="DK157" s="46"/>
      <c r="DL157" s="46"/>
      <c r="DM157" s="46"/>
      <c r="DN157" s="46"/>
      <c r="DO157" s="46"/>
      <c r="DP157" s="46"/>
      <c r="DQ157" s="46"/>
      <c r="DR157" s="46"/>
      <c r="DS157" s="46"/>
      <c r="DT157" s="46"/>
      <c r="DU157" s="46"/>
      <c r="DV157" s="46"/>
      <c r="DW157" s="46"/>
      <c r="DX157" s="46"/>
      <c r="DY157" s="46"/>
      <c r="DZ157" s="46"/>
      <c r="EA157" s="46"/>
      <c r="EB157" s="46"/>
      <c r="EC157" s="46"/>
      <c r="ED157" s="46"/>
      <c r="EE157" s="46"/>
      <c r="EF157" s="46"/>
      <c r="EG157" s="46"/>
      <c r="EH157" s="46"/>
      <c r="EI157" s="46"/>
      <c r="EJ157" s="46"/>
      <c r="EK157" s="46"/>
      <c r="EL157" s="46"/>
      <c r="EM157" s="46"/>
      <c r="EN157" s="46"/>
      <c r="EO157" s="46"/>
      <c r="EP157" s="46"/>
      <c r="EQ157" s="46"/>
      <c r="ER157" s="46"/>
      <c r="ES157" s="46"/>
      <c r="ET157" s="46"/>
      <c r="EU157" s="46"/>
      <c r="EV157" s="46"/>
      <c r="EW157" s="46"/>
      <c r="EX157" s="46"/>
      <c r="EY157" s="46"/>
      <c r="EZ157" s="46"/>
      <c r="FA157" s="46"/>
      <c r="FB157" s="46"/>
      <c r="FC157" s="46"/>
      <c r="FD157" s="46"/>
      <c r="FE157" s="46"/>
      <c r="FF157" s="46"/>
      <c r="FG157" s="46"/>
      <c r="FH157" s="46"/>
      <c r="FI157" s="46"/>
      <c r="FJ157" s="46"/>
      <c r="FK157" s="46"/>
      <c r="FL157" s="46"/>
      <c r="FM157" s="46"/>
      <c r="FN157" s="46"/>
      <c r="FO157" s="46"/>
      <c r="FP157" s="46"/>
      <c r="FQ157" s="46"/>
      <c r="FR157" s="46"/>
      <c r="FS157" s="46"/>
      <c r="FT157" s="46"/>
      <c r="FU157" s="46"/>
      <c r="FV157" s="46"/>
      <c r="FW157" s="46"/>
      <c r="FX157" s="46"/>
      <c r="FY157" s="46"/>
      <c r="FZ157" s="46"/>
      <c r="GA157" s="46"/>
      <c r="GB157" s="46"/>
      <c r="GC157" s="46"/>
      <c r="GD157" s="46"/>
      <c r="GE157" s="46"/>
      <c r="GF157" s="46"/>
      <c r="GG157" s="46"/>
      <c r="GH157" s="46"/>
      <c r="GI157" s="46"/>
      <c r="GJ157" s="46"/>
      <c r="GK157" s="46"/>
      <c r="GL157" s="46"/>
      <c r="GM157" s="46"/>
      <c r="GN157" s="46"/>
    </row>
    <row r="158" spans="1:196" s="66" customFormat="1" ht="170.25" hidden="1" customHeight="1" x14ac:dyDescent="0.3">
      <c r="A158" s="200"/>
      <c r="B158" s="44"/>
      <c r="C158" s="44"/>
      <c r="D158" s="44"/>
      <c r="E158" s="212"/>
      <c r="F158" s="27"/>
      <c r="G158" s="27"/>
      <c r="H158" s="23"/>
      <c r="I158" s="30">
        <f t="shared" si="164"/>
        <v>0</v>
      </c>
      <c r="J158" s="21">
        <f t="shared" si="140"/>
        <v>0</v>
      </c>
      <c r="K158" s="30" t="str">
        <f t="shared" si="148"/>
        <v/>
      </c>
      <c r="L158" s="33"/>
      <c r="M158" s="33"/>
      <c r="N158" s="33"/>
      <c r="O158" s="26"/>
      <c r="P158" s="13">
        <f t="shared" si="135"/>
        <v>0</v>
      </c>
      <c r="Q158" s="19" t="str">
        <f t="shared" si="136"/>
        <v/>
      </c>
      <c r="R158" s="21">
        <f t="shared" si="168"/>
        <v>0</v>
      </c>
      <c r="S158" s="21">
        <f t="shared" si="169"/>
        <v>0</v>
      </c>
      <c r="T158" s="21">
        <f t="shared" si="170"/>
        <v>0</v>
      </c>
      <c r="U158" s="21">
        <f t="shared" si="159"/>
        <v>0</v>
      </c>
      <c r="V158" s="21">
        <f t="shared" si="160"/>
        <v>0</v>
      </c>
      <c r="W158" s="30" t="str">
        <f t="shared" si="161"/>
        <v/>
      </c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45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  <c r="BQ158" s="46"/>
      <c r="BR158" s="46"/>
      <c r="BS158" s="46"/>
      <c r="BT158" s="46"/>
      <c r="BU158" s="46"/>
      <c r="BV158" s="46"/>
      <c r="BW158" s="46"/>
      <c r="BX158" s="46"/>
      <c r="BY158" s="46"/>
      <c r="BZ158" s="46"/>
      <c r="CA158" s="46"/>
      <c r="CB158" s="46"/>
      <c r="CC158" s="46"/>
      <c r="CD158" s="46"/>
      <c r="CE158" s="46"/>
      <c r="CF158" s="46"/>
      <c r="CG158" s="46"/>
      <c r="CH158" s="46"/>
      <c r="CI158" s="46"/>
      <c r="CJ158" s="46"/>
      <c r="CK158" s="46"/>
      <c r="CL158" s="46"/>
      <c r="CM158" s="46"/>
      <c r="CN158" s="46"/>
      <c r="CO158" s="46"/>
      <c r="CP158" s="46"/>
      <c r="CQ158" s="46"/>
      <c r="CR158" s="46"/>
      <c r="CS158" s="46"/>
      <c r="CT158" s="46"/>
      <c r="CU158" s="46"/>
      <c r="CV158" s="46"/>
      <c r="CW158" s="46"/>
      <c r="CX158" s="46"/>
      <c r="CY158" s="46"/>
      <c r="CZ158" s="46"/>
      <c r="DA158" s="46"/>
      <c r="DB158" s="46"/>
      <c r="DC158" s="46"/>
      <c r="DD158" s="46"/>
      <c r="DE158" s="46"/>
      <c r="DF158" s="46"/>
      <c r="DG158" s="46"/>
      <c r="DH158" s="46"/>
      <c r="DI158" s="46"/>
      <c r="DJ158" s="46"/>
      <c r="DK158" s="46"/>
      <c r="DL158" s="46"/>
      <c r="DM158" s="46"/>
      <c r="DN158" s="46"/>
      <c r="DO158" s="46"/>
      <c r="DP158" s="46"/>
      <c r="DQ158" s="46"/>
      <c r="DR158" s="46"/>
      <c r="DS158" s="46"/>
      <c r="DT158" s="46"/>
      <c r="DU158" s="46"/>
      <c r="DV158" s="46"/>
      <c r="DW158" s="46"/>
      <c r="DX158" s="46"/>
      <c r="DY158" s="46"/>
      <c r="DZ158" s="46"/>
      <c r="EA158" s="46"/>
      <c r="EB158" s="46"/>
      <c r="EC158" s="46"/>
      <c r="ED158" s="46"/>
      <c r="EE158" s="46"/>
      <c r="EF158" s="46"/>
      <c r="EG158" s="46"/>
      <c r="EH158" s="46"/>
      <c r="EI158" s="46"/>
      <c r="EJ158" s="46"/>
      <c r="EK158" s="46"/>
      <c r="EL158" s="46"/>
      <c r="EM158" s="46"/>
      <c r="EN158" s="46"/>
      <c r="EO158" s="46"/>
      <c r="EP158" s="46"/>
      <c r="EQ158" s="46"/>
      <c r="ER158" s="46"/>
      <c r="ES158" s="46"/>
      <c r="ET158" s="46"/>
      <c r="EU158" s="46"/>
      <c r="EV158" s="46"/>
      <c r="EW158" s="46"/>
      <c r="EX158" s="46"/>
      <c r="EY158" s="46"/>
      <c r="EZ158" s="46"/>
      <c r="FA158" s="46"/>
      <c r="FB158" s="46"/>
      <c r="FC158" s="46"/>
      <c r="FD158" s="46"/>
      <c r="FE158" s="46"/>
      <c r="FF158" s="46"/>
      <c r="FG158" s="46"/>
      <c r="FH158" s="46"/>
      <c r="FI158" s="46"/>
      <c r="FJ158" s="46"/>
      <c r="FK158" s="46"/>
      <c r="FL158" s="46"/>
      <c r="FM158" s="46"/>
      <c r="FN158" s="46"/>
      <c r="FO158" s="46"/>
      <c r="FP158" s="46"/>
      <c r="FQ158" s="46"/>
      <c r="FR158" s="46"/>
      <c r="FS158" s="46"/>
      <c r="FT158" s="46"/>
      <c r="FU158" s="46"/>
      <c r="FV158" s="46"/>
      <c r="FW158" s="46"/>
      <c r="FX158" s="46"/>
      <c r="FY158" s="46"/>
      <c r="FZ158" s="46"/>
      <c r="GA158" s="46"/>
      <c r="GB158" s="46"/>
      <c r="GC158" s="46"/>
      <c r="GD158" s="46"/>
      <c r="GE158" s="46"/>
      <c r="GF158" s="46"/>
      <c r="GG158" s="46"/>
      <c r="GH158" s="46"/>
      <c r="GI158" s="46"/>
      <c r="GJ158" s="46"/>
      <c r="GK158" s="46"/>
      <c r="GL158" s="46"/>
      <c r="GM158" s="46"/>
      <c r="GN158" s="46"/>
    </row>
    <row r="159" spans="1:196" s="66" customFormat="1" ht="54" hidden="1" customHeight="1" x14ac:dyDescent="0.3">
      <c r="A159" s="200"/>
      <c r="B159" s="44"/>
      <c r="C159" s="44"/>
      <c r="D159" s="44"/>
      <c r="E159" s="212"/>
      <c r="F159" s="27"/>
      <c r="G159" s="27"/>
      <c r="H159" s="23"/>
      <c r="I159" s="30">
        <f t="shared" si="164"/>
        <v>0</v>
      </c>
      <c r="J159" s="21">
        <f t="shared" si="140"/>
        <v>0</v>
      </c>
      <c r="K159" s="30" t="str">
        <f t="shared" ref="K159" si="171">IFERROR(100%*(H159/G159),"")</f>
        <v/>
      </c>
      <c r="L159" s="127"/>
      <c r="M159" s="21"/>
      <c r="N159" s="21"/>
      <c r="O159" s="27"/>
      <c r="P159" s="13">
        <f t="shared" si="135"/>
        <v>0</v>
      </c>
      <c r="Q159" s="19" t="str">
        <f t="shared" si="136"/>
        <v/>
      </c>
      <c r="R159" s="21">
        <f>SUM(F159,L159)</f>
        <v>0</v>
      </c>
      <c r="S159" s="21">
        <f>SUM(F159,M159)</f>
        <v>0</v>
      </c>
      <c r="T159" s="21">
        <f>SUM(G159,N159)</f>
        <v>0</v>
      </c>
      <c r="U159" s="21">
        <f t="shared" si="159"/>
        <v>0</v>
      </c>
      <c r="V159" s="21">
        <f t="shared" si="160"/>
        <v>0</v>
      </c>
      <c r="W159" s="30" t="str">
        <f t="shared" si="161"/>
        <v/>
      </c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  <c r="BQ159" s="46"/>
      <c r="BR159" s="46"/>
      <c r="BS159" s="46"/>
      <c r="BT159" s="46"/>
      <c r="BU159" s="46"/>
      <c r="BV159" s="46"/>
      <c r="BW159" s="46"/>
      <c r="BX159" s="46"/>
      <c r="BY159" s="46"/>
      <c r="BZ159" s="46"/>
      <c r="CA159" s="46"/>
      <c r="CB159" s="46"/>
      <c r="CC159" s="46"/>
      <c r="CD159" s="46"/>
      <c r="CE159" s="46"/>
      <c r="CF159" s="46"/>
      <c r="CG159" s="46"/>
      <c r="CH159" s="46"/>
      <c r="CI159" s="46"/>
      <c r="CJ159" s="46"/>
      <c r="CK159" s="46"/>
      <c r="CL159" s="46"/>
      <c r="CM159" s="46"/>
      <c r="CN159" s="46"/>
      <c r="CO159" s="46"/>
      <c r="CP159" s="46"/>
      <c r="CQ159" s="46"/>
      <c r="CR159" s="46"/>
      <c r="CS159" s="46"/>
      <c r="CT159" s="46"/>
      <c r="CU159" s="46"/>
      <c r="CV159" s="46"/>
      <c r="CW159" s="46"/>
      <c r="CX159" s="46"/>
      <c r="CY159" s="46"/>
      <c r="CZ159" s="46"/>
      <c r="DA159" s="46"/>
      <c r="DB159" s="46"/>
      <c r="DC159" s="46"/>
      <c r="DD159" s="46"/>
      <c r="DE159" s="46"/>
      <c r="DF159" s="46"/>
      <c r="DG159" s="46"/>
      <c r="DH159" s="46"/>
      <c r="DI159" s="46"/>
      <c r="DJ159" s="46"/>
      <c r="DK159" s="46"/>
      <c r="DL159" s="46"/>
      <c r="DM159" s="46"/>
      <c r="DN159" s="46"/>
      <c r="DO159" s="46"/>
      <c r="DP159" s="46"/>
      <c r="DQ159" s="46"/>
      <c r="DR159" s="46"/>
      <c r="DS159" s="46"/>
      <c r="DT159" s="46"/>
      <c r="DU159" s="46"/>
      <c r="DV159" s="46"/>
      <c r="DW159" s="46"/>
      <c r="DX159" s="46"/>
      <c r="DY159" s="46"/>
      <c r="DZ159" s="46"/>
      <c r="EA159" s="46"/>
      <c r="EB159" s="46"/>
      <c r="EC159" s="46"/>
      <c r="ED159" s="46"/>
      <c r="EE159" s="46"/>
      <c r="EF159" s="46"/>
      <c r="EG159" s="46"/>
      <c r="EH159" s="46"/>
      <c r="EI159" s="46"/>
      <c r="EJ159" s="46"/>
      <c r="EK159" s="46"/>
      <c r="EL159" s="46"/>
      <c r="EM159" s="46"/>
      <c r="EN159" s="46"/>
      <c r="EO159" s="46"/>
      <c r="EP159" s="46"/>
      <c r="EQ159" s="46"/>
      <c r="ER159" s="46"/>
      <c r="ES159" s="46"/>
      <c r="ET159" s="46"/>
      <c r="EU159" s="46"/>
      <c r="EV159" s="46"/>
      <c r="EW159" s="46"/>
      <c r="EX159" s="46"/>
      <c r="EY159" s="46"/>
      <c r="EZ159" s="46"/>
      <c r="FA159" s="46"/>
      <c r="FB159" s="46"/>
      <c r="FC159" s="46"/>
      <c r="FD159" s="46"/>
      <c r="FE159" s="46"/>
      <c r="FF159" s="46"/>
      <c r="FG159" s="46"/>
      <c r="FH159" s="46"/>
      <c r="FI159" s="46"/>
      <c r="FJ159" s="46"/>
      <c r="FK159" s="46"/>
      <c r="FL159" s="46"/>
      <c r="FM159" s="46"/>
      <c r="FN159" s="46"/>
      <c r="FO159" s="46"/>
      <c r="FP159" s="46"/>
      <c r="FQ159" s="46"/>
      <c r="FR159" s="46"/>
      <c r="FS159" s="46"/>
      <c r="FT159" s="46"/>
      <c r="FU159" s="46"/>
      <c r="FV159" s="46"/>
      <c r="FW159" s="46"/>
      <c r="FX159" s="46"/>
      <c r="FY159" s="46"/>
      <c r="FZ159" s="46"/>
      <c r="GA159" s="46"/>
      <c r="GB159" s="46"/>
      <c r="GC159" s="46"/>
      <c r="GD159" s="46"/>
      <c r="GE159" s="46"/>
      <c r="GF159" s="46"/>
      <c r="GG159" s="46"/>
      <c r="GH159" s="46"/>
      <c r="GI159" s="46"/>
      <c r="GJ159" s="46"/>
      <c r="GK159" s="46"/>
      <c r="GL159" s="46"/>
      <c r="GM159" s="46"/>
      <c r="GN159" s="46"/>
    </row>
    <row r="160" spans="1:196" s="66" customFormat="1" ht="88.5" hidden="1" customHeight="1" x14ac:dyDescent="0.3">
      <c r="A160" s="200"/>
      <c r="B160" s="44"/>
      <c r="C160" s="44"/>
      <c r="D160" s="44"/>
      <c r="E160" s="212"/>
      <c r="F160" s="27"/>
      <c r="G160" s="27"/>
      <c r="H160" s="23"/>
      <c r="I160" s="30">
        <f t="shared" si="164"/>
        <v>0</v>
      </c>
      <c r="J160" s="14">
        <f t="shared" si="140"/>
        <v>0</v>
      </c>
      <c r="K160" s="30" t="str">
        <f t="shared" si="148"/>
        <v/>
      </c>
      <c r="L160" s="33"/>
      <c r="M160" s="33"/>
      <c r="N160" s="33"/>
      <c r="O160" s="26"/>
      <c r="P160" s="13">
        <f t="shared" si="135"/>
        <v>0</v>
      </c>
      <c r="Q160" s="19" t="str">
        <f t="shared" si="136"/>
        <v/>
      </c>
      <c r="R160" s="21">
        <f t="shared" si="168"/>
        <v>0</v>
      </c>
      <c r="S160" s="21">
        <f t="shared" si="169"/>
        <v>0</v>
      </c>
      <c r="T160" s="21">
        <f t="shared" si="170"/>
        <v>0</v>
      </c>
      <c r="U160" s="21">
        <f t="shared" si="159"/>
        <v>0</v>
      </c>
      <c r="V160" s="21">
        <f t="shared" si="160"/>
        <v>0</v>
      </c>
      <c r="W160" s="30" t="str">
        <f t="shared" si="161"/>
        <v/>
      </c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45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  <c r="BQ160" s="46"/>
      <c r="BR160" s="46"/>
      <c r="BS160" s="46"/>
      <c r="BT160" s="46"/>
      <c r="BU160" s="46"/>
      <c r="BV160" s="46"/>
      <c r="BW160" s="46"/>
      <c r="BX160" s="46"/>
      <c r="BY160" s="46"/>
      <c r="BZ160" s="46"/>
      <c r="CA160" s="46"/>
      <c r="CB160" s="46"/>
      <c r="CC160" s="46"/>
      <c r="CD160" s="46"/>
      <c r="CE160" s="46"/>
      <c r="CF160" s="46"/>
      <c r="CG160" s="46"/>
      <c r="CH160" s="46"/>
      <c r="CI160" s="46"/>
      <c r="CJ160" s="46"/>
      <c r="CK160" s="46"/>
      <c r="CL160" s="46"/>
      <c r="CM160" s="46"/>
      <c r="CN160" s="46"/>
      <c r="CO160" s="46"/>
      <c r="CP160" s="46"/>
      <c r="CQ160" s="46"/>
      <c r="CR160" s="46"/>
      <c r="CS160" s="46"/>
      <c r="CT160" s="46"/>
      <c r="CU160" s="46"/>
      <c r="CV160" s="46"/>
      <c r="CW160" s="46"/>
      <c r="CX160" s="46"/>
      <c r="CY160" s="46"/>
      <c r="CZ160" s="46"/>
      <c r="DA160" s="46"/>
      <c r="DB160" s="46"/>
      <c r="DC160" s="46"/>
      <c r="DD160" s="46"/>
      <c r="DE160" s="46"/>
      <c r="DF160" s="46"/>
      <c r="DG160" s="46"/>
      <c r="DH160" s="46"/>
      <c r="DI160" s="46"/>
      <c r="DJ160" s="46"/>
      <c r="DK160" s="46"/>
      <c r="DL160" s="46"/>
      <c r="DM160" s="46"/>
      <c r="DN160" s="46"/>
      <c r="DO160" s="46"/>
      <c r="DP160" s="46"/>
      <c r="DQ160" s="46"/>
      <c r="DR160" s="46"/>
      <c r="DS160" s="46"/>
      <c r="DT160" s="46"/>
      <c r="DU160" s="46"/>
      <c r="DV160" s="46"/>
      <c r="DW160" s="46"/>
      <c r="DX160" s="46"/>
      <c r="DY160" s="46"/>
      <c r="DZ160" s="46"/>
      <c r="EA160" s="46"/>
      <c r="EB160" s="46"/>
      <c r="EC160" s="46"/>
      <c r="ED160" s="46"/>
      <c r="EE160" s="46"/>
      <c r="EF160" s="46"/>
      <c r="EG160" s="46"/>
      <c r="EH160" s="46"/>
      <c r="EI160" s="46"/>
      <c r="EJ160" s="46"/>
      <c r="EK160" s="46"/>
      <c r="EL160" s="46"/>
      <c r="EM160" s="46"/>
      <c r="EN160" s="46"/>
      <c r="EO160" s="46"/>
      <c r="EP160" s="46"/>
      <c r="EQ160" s="46"/>
      <c r="ER160" s="46"/>
      <c r="ES160" s="46"/>
      <c r="ET160" s="46"/>
      <c r="EU160" s="46"/>
      <c r="EV160" s="46"/>
      <c r="EW160" s="46"/>
      <c r="EX160" s="46"/>
      <c r="EY160" s="46"/>
      <c r="EZ160" s="46"/>
      <c r="FA160" s="46"/>
      <c r="FB160" s="46"/>
      <c r="FC160" s="46"/>
      <c r="FD160" s="46"/>
      <c r="FE160" s="46"/>
      <c r="FF160" s="46"/>
      <c r="FG160" s="46"/>
      <c r="FH160" s="46"/>
      <c r="FI160" s="46"/>
      <c r="FJ160" s="46"/>
      <c r="FK160" s="46"/>
      <c r="FL160" s="46"/>
      <c r="FM160" s="46"/>
      <c r="FN160" s="46"/>
      <c r="FO160" s="46"/>
      <c r="FP160" s="46"/>
      <c r="FQ160" s="46"/>
      <c r="FR160" s="46"/>
      <c r="FS160" s="46"/>
      <c r="FT160" s="46"/>
      <c r="FU160" s="46"/>
      <c r="FV160" s="46"/>
      <c r="FW160" s="46"/>
      <c r="FX160" s="46"/>
      <c r="FY160" s="46"/>
      <c r="FZ160" s="46"/>
      <c r="GA160" s="46"/>
      <c r="GB160" s="46"/>
      <c r="GC160" s="46"/>
      <c r="GD160" s="46"/>
      <c r="GE160" s="46"/>
      <c r="GF160" s="46"/>
      <c r="GG160" s="46"/>
      <c r="GH160" s="46"/>
      <c r="GI160" s="46"/>
      <c r="GJ160" s="46"/>
      <c r="GK160" s="46"/>
      <c r="GL160" s="46"/>
      <c r="GM160" s="46"/>
      <c r="GN160" s="46"/>
    </row>
    <row r="161" spans="1:196" s="66" customFormat="1" ht="70.5" hidden="1" customHeight="1" x14ac:dyDescent="0.3">
      <c r="A161" s="200"/>
      <c r="B161" s="44"/>
      <c r="C161" s="44"/>
      <c r="D161" s="44"/>
      <c r="E161" s="212"/>
      <c r="F161" s="27"/>
      <c r="G161" s="27"/>
      <c r="H161" s="23"/>
      <c r="I161" s="30">
        <f t="shared" si="164"/>
        <v>0</v>
      </c>
      <c r="J161" s="14">
        <f t="shared" si="140"/>
        <v>0</v>
      </c>
      <c r="K161" s="30" t="str">
        <f t="shared" si="148"/>
        <v/>
      </c>
      <c r="L161" s="127"/>
      <c r="M161" s="21"/>
      <c r="N161" s="21"/>
      <c r="O161" s="27"/>
      <c r="P161" s="13">
        <f t="shared" si="135"/>
        <v>0</v>
      </c>
      <c r="Q161" s="19" t="str">
        <f t="shared" si="136"/>
        <v/>
      </c>
      <c r="R161" s="21">
        <f t="shared" si="168"/>
        <v>0</v>
      </c>
      <c r="S161" s="21">
        <f t="shared" si="169"/>
        <v>0</v>
      </c>
      <c r="T161" s="21">
        <f t="shared" si="170"/>
        <v>0</v>
      </c>
      <c r="U161" s="21">
        <f t="shared" si="159"/>
        <v>0</v>
      </c>
      <c r="V161" s="21">
        <f t="shared" si="160"/>
        <v>0</v>
      </c>
      <c r="W161" s="30" t="str">
        <f t="shared" si="161"/>
        <v/>
      </c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45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  <c r="BQ161" s="46"/>
      <c r="BR161" s="46"/>
      <c r="BS161" s="46"/>
      <c r="BT161" s="46"/>
      <c r="BU161" s="46"/>
      <c r="BV161" s="46"/>
      <c r="BW161" s="46"/>
      <c r="BX161" s="46"/>
      <c r="BY161" s="46"/>
      <c r="BZ161" s="46"/>
      <c r="CA161" s="46"/>
      <c r="CB161" s="46"/>
      <c r="CC161" s="46"/>
      <c r="CD161" s="46"/>
      <c r="CE161" s="46"/>
      <c r="CF161" s="46"/>
      <c r="CG161" s="46"/>
      <c r="CH161" s="46"/>
      <c r="CI161" s="46"/>
      <c r="CJ161" s="46"/>
      <c r="CK161" s="46"/>
      <c r="CL161" s="46"/>
      <c r="CM161" s="46"/>
      <c r="CN161" s="46"/>
      <c r="CO161" s="46"/>
      <c r="CP161" s="46"/>
      <c r="CQ161" s="46"/>
      <c r="CR161" s="46"/>
      <c r="CS161" s="46"/>
      <c r="CT161" s="46"/>
      <c r="CU161" s="46"/>
      <c r="CV161" s="46"/>
      <c r="CW161" s="46"/>
      <c r="CX161" s="46"/>
      <c r="CY161" s="46"/>
      <c r="CZ161" s="46"/>
      <c r="DA161" s="46"/>
      <c r="DB161" s="46"/>
      <c r="DC161" s="46"/>
      <c r="DD161" s="46"/>
      <c r="DE161" s="46"/>
      <c r="DF161" s="46"/>
      <c r="DG161" s="46"/>
      <c r="DH161" s="46"/>
      <c r="DI161" s="46"/>
      <c r="DJ161" s="46"/>
      <c r="DK161" s="46"/>
      <c r="DL161" s="46"/>
      <c r="DM161" s="46"/>
      <c r="DN161" s="46"/>
      <c r="DO161" s="46"/>
      <c r="DP161" s="46"/>
      <c r="DQ161" s="46"/>
      <c r="DR161" s="46"/>
      <c r="DS161" s="46"/>
      <c r="DT161" s="46"/>
      <c r="DU161" s="46"/>
      <c r="DV161" s="46"/>
      <c r="DW161" s="46"/>
      <c r="DX161" s="46"/>
      <c r="DY161" s="46"/>
      <c r="DZ161" s="46"/>
      <c r="EA161" s="46"/>
      <c r="EB161" s="46"/>
      <c r="EC161" s="46"/>
      <c r="ED161" s="46"/>
      <c r="EE161" s="46"/>
      <c r="EF161" s="46"/>
      <c r="EG161" s="46"/>
      <c r="EH161" s="46"/>
      <c r="EI161" s="46"/>
      <c r="EJ161" s="46"/>
      <c r="EK161" s="46"/>
      <c r="EL161" s="46"/>
      <c r="EM161" s="46"/>
      <c r="EN161" s="46"/>
      <c r="EO161" s="46"/>
      <c r="EP161" s="46"/>
      <c r="EQ161" s="46"/>
      <c r="ER161" s="46"/>
      <c r="ES161" s="46"/>
      <c r="ET161" s="46"/>
      <c r="EU161" s="46"/>
      <c r="EV161" s="46"/>
      <c r="EW161" s="46"/>
      <c r="EX161" s="46"/>
      <c r="EY161" s="46"/>
      <c r="EZ161" s="46"/>
      <c r="FA161" s="46"/>
      <c r="FB161" s="46"/>
      <c r="FC161" s="46"/>
      <c r="FD161" s="46"/>
      <c r="FE161" s="46"/>
      <c r="FF161" s="46"/>
      <c r="FG161" s="46"/>
      <c r="FH161" s="46"/>
      <c r="FI161" s="46"/>
      <c r="FJ161" s="46"/>
      <c r="FK161" s="46"/>
      <c r="FL161" s="46"/>
      <c r="FM161" s="46"/>
      <c r="FN161" s="46"/>
      <c r="FO161" s="46"/>
      <c r="FP161" s="46"/>
      <c r="FQ161" s="46"/>
      <c r="FR161" s="46"/>
      <c r="FS161" s="46"/>
      <c r="FT161" s="46"/>
      <c r="FU161" s="46"/>
      <c r="FV161" s="46"/>
      <c r="FW161" s="46"/>
      <c r="FX161" s="46"/>
      <c r="FY161" s="46"/>
      <c r="FZ161" s="46"/>
      <c r="GA161" s="46"/>
      <c r="GB161" s="46"/>
      <c r="GC161" s="46"/>
      <c r="GD161" s="46"/>
      <c r="GE161" s="46"/>
      <c r="GF161" s="46"/>
      <c r="GG161" s="46"/>
      <c r="GH161" s="46"/>
      <c r="GI161" s="46"/>
      <c r="GJ161" s="46"/>
      <c r="GK161" s="46"/>
      <c r="GL161" s="46"/>
      <c r="GM161" s="46"/>
      <c r="GN161" s="46"/>
    </row>
    <row r="162" spans="1:196" s="66" customFormat="1" ht="84" hidden="1" customHeight="1" x14ac:dyDescent="0.3">
      <c r="A162" s="200"/>
      <c r="B162" s="44"/>
      <c r="C162" s="44"/>
      <c r="D162" s="44"/>
      <c r="E162" s="212"/>
      <c r="F162" s="27"/>
      <c r="G162" s="27"/>
      <c r="H162" s="23"/>
      <c r="I162" s="30">
        <f t="shared" si="164"/>
        <v>0</v>
      </c>
      <c r="J162" s="21">
        <f t="shared" si="140"/>
        <v>0</v>
      </c>
      <c r="K162" s="30" t="str">
        <f t="shared" si="148"/>
        <v/>
      </c>
      <c r="L162" s="127"/>
      <c r="M162" s="21"/>
      <c r="N162" s="21"/>
      <c r="O162" s="27"/>
      <c r="P162" s="13">
        <f t="shared" si="135"/>
        <v>0</v>
      </c>
      <c r="Q162" s="30" t="str">
        <f t="shared" si="136"/>
        <v/>
      </c>
      <c r="R162" s="21">
        <f t="shared" si="168"/>
        <v>0</v>
      </c>
      <c r="S162" s="21">
        <f t="shared" si="169"/>
        <v>0</v>
      </c>
      <c r="T162" s="21">
        <f t="shared" si="170"/>
        <v>0</v>
      </c>
      <c r="U162" s="21">
        <f t="shared" si="159"/>
        <v>0</v>
      </c>
      <c r="V162" s="21">
        <f t="shared" si="160"/>
        <v>0</v>
      </c>
      <c r="W162" s="30" t="str">
        <f t="shared" si="161"/>
        <v/>
      </c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45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  <c r="BS162" s="46"/>
      <c r="BT162" s="46"/>
      <c r="BU162" s="46"/>
      <c r="BV162" s="46"/>
      <c r="BW162" s="46"/>
      <c r="BX162" s="46"/>
      <c r="BY162" s="46"/>
      <c r="BZ162" s="46"/>
      <c r="CA162" s="46"/>
      <c r="CB162" s="46"/>
      <c r="CC162" s="46"/>
      <c r="CD162" s="46"/>
      <c r="CE162" s="46"/>
      <c r="CF162" s="46"/>
      <c r="CG162" s="46"/>
      <c r="CH162" s="46"/>
      <c r="CI162" s="46"/>
      <c r="CJ162" s="46"/>
      <c r="CK162" s="46"/>
      <c r="CL162" s="46"/>
      <c r="CM162" s="46"/>
      <c r="CN162" s="46"/>
      <c r="CO162" s="46"/>
      <c r="CP162" s="46"/>
      <c r="CQ162" s="46"/>
      <c r="CR162" s="46"/>
      <c r="CS162" s="46"/>
      <c r="CT162" s="46"/>
      <c r="CU162" s="46"/>
      <c r="CV162" s="46"/>
      <c r="CW162" s="46"/>
      <c r="CX162" s="46"/>
      <c r="CY162" s="46"/>
      <c r="CZ162" s="46"/>
      <c r="DA162" s="46"/>
      <c r="DB162" s="46"/>
      <c r="DC162" s="46"/>
      <c r="DD162" s="46"/>
      <c r="DE162" s="46"/>
      <c r="DF162" s="46"/>
      <c r="DG162" s="46"/>
      <c r="DH162" s="46"/>
      <c r="DI162" s="46"/>
      <c r="DJ162" s="46"/>
      <c r="DK162" s="46"/>
      <c r="DL162" s="46"/>
      <c r="DM162" s="46"/>
      <c r="DN162" s="46"/>
      <c r="DO162" s="46"/>
      <c r="DP162" s="46"/>
      <c r="DQ162" s="46"/>
      <c r="DR162" s="46"/>
      <c r="DS162" s="46"/>
      <c r="DT162" s="46"/>
      <c r="DU162" s="46"/>
      <c r="DV162" s="46"/>
      <c r="DW162" s="46"/>
      <c r="DX162" s="46"/>
      <c r="DY162" s="46"/>
      <c r="DZ162" s="46"/>
      <c r="EA162" s="46"/>
      <c r="EB162" s="46"/>
      <c r="EC162" s="46"/>
      <c r="ED162" s="46"/>
      <c r="EE162" s="46"/>
      <c r="EF162" s="46"/>
      <c r="EG162" s="46"/>
      <c r="EH162" s="46"/>
      <c r="EI162" s="46"/>
      <c r="EJ162" s="46"/>
      <c r="EK162" s="46"/>
      <c r="EL162" s="46"/>
      <c r="EM162" s="46"/>
      <c r="EN162" s="46"/>
      <c r="EO162" s="46"/>
      <c r="EP162" s="46"/>
      <c r="EQ162" s="46"/>
      <c r="ER162" s="46"/>
      <c r="ES162" s="46"/>
      <c r="ET162" s="46"/>
      <c r="EU162" s="46"/>
      <c r="EV162" s="46"/>
      <c r="EW162" s="46"/>
      <c r="EX162" s="46"/>
      <c r="EY162" s="46"/>
      <c r="EZ162" s="46"/>
      <c r="FA162" s="46"/>
      <c r="FB162" s="46"/>
      <c r="FC162" s="46"/>
      <c r="FD162" s="46"/>
      <c r="FE162" s="46"/>
      <c r="FF162" s="46"/>
      <c r="FG162" s="46"/>
      <c r="FH162" s="46"/>
      <c r="FI162" s="46"/>
      <c r="FJ162" s="46"/>
      <c r="FK162" s="46"/>
      <c r="FL162" s="46"/>
      <c r="FM162" s="46"/>
      <c r="FN162" s="46"/>
      <c r="FO162" s="46"/>
      <c r="FP162" s="46"/>
      <c r="FQ162" s="46"/>
      <c r="FR162" s="46"/>
      <c r="FS162" s="46"/>
      <c r="FT162" s="46"/>
      <c r="FU162" s="46"/>
      <c r="FV162" s="46"/>
      <c r="FW162" s="46"/>
      <c r="FX162" s="46"/>
      <c r="FY162" s="46"/>
      <c r="FZ162" s="46"/>
      <c r="GA162" s="46"/>
      <c r="GB162" s="46"/>
      <c r="GC162" s="46"/>
      <c r="GD162" s="46"/>
      <c r="GE162" s="46"/>
      <c r="GF162" s="46"/>
      <c r="GG162" s="46"/>
      <c r="GH162" s="46"/>
      <c r="GI162" s="46"/>
      <c r="GJ162" s="46"/>
      <c r="GK162" s="46"/>
      <c r="GL162" s="46"/>
      <c r="GM162" s="46"/>
      <c r="GN162" s="46"/>
    </row>
    <row r="163" spans="1:196" s="41" customFormat="1" ht="60.75" customHeight="1" x14ac:dyDescent="0.3">
      <c r="A163" s="192">
        <v>14</v>
      </c>
      <c r="B163" s="38"/>
      <c r="C163" s="38" t="s">
        <v>242</v>
      </c>
      <c r="D163" s="38" t="s">
        <v>50</v>
      </c>
      <c r="E163" s="194" t="s">
        <v>246</v>
      </c>
      <c r="F163" s="25">
        <f>F164+F165+F166+F167+F170+F179+F168+F169+F171+F175+F176+F177+F178+F172+F173+F174</f>
        <v>12060</v>
      </c>
      <c r="G163" s="25">
        <f t="shared" ref="G163:H163" si="172">G164+G165+G166+G167+G170+G179+G168+G169+G171+G175+G176+G177+G178+G172+G173+G174</f>
        <v>12060</v>
      </c>
      <c r="H163" s="25">
        <f t="shared" si="172"/>
        <v>11560</v>
      </c>
      <c r="I163" s="19">
        <f t="shared" ref="I163:I185" si="173">H163/$H$6</f>
        <v>3.6700906029806475E-2</v>
      </c>
      <c r="J163" s="13">
        <f t="shared" si="140"/>
        <v>-500</v>
      </c>
      <c r="K163" s="19">
        <f t="shared" si="148"/>
        <v>0.95854063018242119</v>
      </c>
      <c r="L163" s="25">
        <f>L164+L165+L166+L170+L179+L168+L169+L171+L175+L178+L174</f>
        <v>11830</v>
      </c>
      <c r="M163" s="25">
        <f t="shared" ref="M163:N163" si="174">M164+M165+M166+M170+M179+M168+M169+M171+M175+M178+M174</f>
        <v>11830</v>
      </c>
      <c r="N163" s="25">
        <f t="shared" si="174"/>
        <v>11830</v>
      </c>
      <c r="O163" s="25">
        <f>O164+O165+O166+O170+O179+O168+O169+O171+O175+O178+O174+O177</f>
        <v>11770</v>
      </c>
      <c r="P163" s="13">
        <f t="shared" ref="P163:P208" si="175">O163-N163</f>
        <v>-60</v>
      </c>
      <c r="Q163" s="19">
        <f t="shared" ref="Q163:Q185" si="176">IFERROR(100%*(O163/N163),"")</f>
        <v>0.99492814877430258</v>
      </c>
      <c r="R163" s="13">
        <f t="shared" si="72"/>
        <v>23890</v>
      </c>
      <c r="S163" s="13">
        <f>SUM(G163,M163)</f>
        <v>23890</v>
      </c>
      <c r="T163" s="13">
        <f t="shared" si="74"/>
        <v>23890</v>
      </c>
      <c r="U163" s="13">
        <f t="shared" si="74"/>
        <v>23330</v>
      </c>
      <c r="V163" s="13">
        <f t="shared" ref="V163:V179" si="177">U163-T163</f>
        <v>-560</v>
      </c>
      <c r="W163" s="19">
        <f t="shared" si="101"/>
        <v>0.97655922980326493</v>
      </c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</row>
    <row r="164" spans="1:196" s="66" customFormat="1" ht="89.25" customHeight="1" x14ac:dyDescent="0.3">
      <c r="A164" s="200"/>
      <c r="B164" s="44"/>
      <c r="C164" s="44"/>
      <c r="D164" s="44"/>
      <c r="E164" s="212" t="s">
        <v>353</v>
      </c>
      <c r="F164" s="23">
        <v>1000</v>
      </c>
      <c r="G164" s="23">
        <v>1000</v>
      </c>
      <c r="H164" s="23">
        <v>1000</v>
      </c>
      <c r="I164" s="30">
        <f t="shared" si="173"/>
        <v>3.1748188607099025E-3</v>
      </c>
      <c r="J164" s="14">
        <f t="shared" si="140"/>
        <v>0</v>
      </c>
      <c r="K164" s="30">
        <f t="shared" ref="K164" si="178">IFERROR(100%*(H164/G164),"")</f>
        <v>1</v>
      </c>
      <c r="L164" s="21"/>
      <c r="M164" s="21"/>
      <c r="N164" s="21"/>
      <c r="O164" s="23"/>
      <c r="P164" s="13">
        <f t="shared" si="175"/>
        <v>0</v>
      </c>
      <c r="Q164" s="30" t="str">
        <f t="shared" ref="Q164:Q179" si="179">IFERROR(100%*(O164/N164),"")</f>
        <v/>
      </c>
      <c r="R164" s="21">
        <f t="shared" ref="R164" si="180">SUM(F164,L164)</f>
        <v>1000</v>
      </c>
      <c r="S164" s="21">
        <f t="shared" ref="S164" si="181">SUM(F164,M164)</f>
        <v>1000</v>
      </c>
      <c r="T164" s="21">
        <f t="shared" ref="T164" si="182">SUM(G164,N164)</f>
        <v>1000</v>
      </c>
      <c r="U164" s="21">
        <f t="shared" ref="U164" si="183">SUM(H164,O164)</f>
        <v>1000</v>
      </c>
      <c r="V164" s="21">
        <f t="shared" si="177"/>
        <v>0</v>
      </c>
      <c r="W164" s="30">
        <f t="shared" ref="W164:W179" si="184">IFERROR(100%*(U164/T164),"")</f>
        <v>1</v>
      </c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45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  <c r="BQ164" s="46"/>
      <c r="BR164" s="46"/>
      <c r="BS164" s="46"/>
      <c r="BT164" s="46"/>
      <c r="BU164" s="46"/>
      <c r="BV164" s="46"/>
      <c r="BW164" s="46"/>
      <c r="BX164" s="46"/>
      <c r="BY164" s="46"/>
      <c r="BZ164" s="46"/>
      <c r="CA164" s="46"/>
      <c r="CB164" s="46"/>
      <c r="CC164" s="46"/>
      <c r="CD164" s="46"/>
      <c r="CE164" s="46"/>
      <c r="CF164" s="46"/>
      <c r="CG164" s="46"/>
      <c r="CH164" s="46"/>
      <c r="CI164" s="46"/>
      <c r="CJ164" s="46"/>
      <c r="CK164" s="46"/>
      <c r="CL164" s="46"/>
      <c r="CM164" s="46"/>
      <c r="CN164" s="46"/>
      <c r="CO164" s="46"/>
      <c r="CP164" s="46"/>
      <c r="CQ164" s="46"/>
      <c r="CR164" s="46"/>
      <c r="CS164" s="46"/>
      <c r="CT164" s="46"/>
      <c r="CU164" s="46"/>
      <c r="CV164" s="46"/>
      <c r="CW164" s="46"/>
      <c r="CX164" s="46"/>
      <c r="CY164" s="46"/>
      <c r="CZ164" s="46"/>
      <c r="DA164" s="46"/>
      <c r="DB164" s="46"/>
      <c r="DC164" s="46"/>
      <c r="DD164" s="46"/>
      <c r="DE164" s="46"/>
      <c r="DF164" s="46"/>
      <c r="DG164" s="46"/>
      <c r="DH164" s="46"/>
      <c r="DI164" s="46"/>
      <c r="DJ164" s="46"/>
      <c r="DK164" s="46"/>
      <c r="DL164" s="46"/>
      <c r="DM164" s="46"/>
      <c r="DN164" s="46"/>
      <c r="DO164" s="46"/>
      <c r="DP164" s="46"/>
      <c r="DQ164" s="46"/>
      <c r="DR164" s="46"/>
      <c r="DS164" s="46"/>
      <c r="DT164" s="46"/>
      <c r="DU164" s="46"/>
      <c r="DV164" s="46"/>
      <c r="DW164" s="46"/>
      <c r="DX164" s="46"/>
      <c r="DY164" s="46"/>
      <c r="DZ164" s="46"/>
      <c r="EA164" s="46"/>
      <c r="EB164" s="46"/>
      <c r="EC164" s="46"/>
      <c r="ED164" s="46"/>
      <c r="EE164" s="46"/>
      <c r="EF164" s="46"/>
      <c r="EG164" s="46"/>
      <c r="EH164" s="46"/>
      <c r="EI164" s="46"/>
      <c r="EJ164" s="46"/>
      <c r="EK164" s="46"/>
      <c r="EL164" s="46"/>
      <c r="EM164" s="46"/>
      <c r="EN164" s="46"/>
      <c r="EO164" s="46"/>
      <c r="EP164" s="46"/>
      <c r="EQ164" s="46"/>
      <c r="ER164" s="46"/>
      <c r="ES164" s="46"/>
      <c r="ET164" s="46"/>
      <c r="EU164" s="46"/>
      <c r="EV164" s="46"/>
      <c r="EW164" s="46"/>
      <c r="EX164" s="46"/>
      <c r="EY164" s="46"/>
      <c r="EZ164" s="46"/>
      <c r="FA164" s="46"/>
      <c r="FB164" s="46"/>
      <c r="FC164" s="46"/>
      <c r="FD164" s="46"/>
      <c r="FE164" s="46"/>
      <c r="FF164" s="46"/>
      <c r="FG164" s="46"/>
      <c r="FH164" s="46"/>
      <c r="FI164" s="46"/>
      <c r="FJ164" s="46"/>
      <c r="FK164" s="46"/>
      <c r="FL164" s="46"/>
      <c r="FM164" s="46"/>
      <c r="FN164" s="46"/>
      <c r="FO164" s="46"/>
      <c r="FP164" s="46"/>
      <c r="FQ164" s="46"/>
      <c r="FR164" s="46"/>
      <c r="FS164" s="46"/>
      <c r="FT164" s="46"/>
      <c r="FU164" s="46"/>
      <c r="FV164" s="46"/>
      <c r="FW164" s="46"/>
      <c r="FX164" s="46"/>
      <c r="FY164" s="46"/>
      <c r="FZ164" s="46"/>
      <c r="GA164" s="46"/>
      <c r="GB164" s="46"/>
      <c r="GC164" s="46"/>
      <c r="GD164" s="46"/>
      <c r="GE164" s="46"/>
      <c r="GF164" s="46"/>
      <c r="GG164" s="46"/>
      <c r="GH164" s="46"/>
      <c r="GI164" s="46"/>
      <c r="GJ164" s="46"/>
      <c r="GK164" s="46"/>
      <c r="GL164" s="46"/>
      <c r="GM164" s="46"/>
      <c r="GN164" s="46"/>
    </row>
    <row r="165" spans="1:196" s="66" customFormat="1" ht="70.5" customHeight="1" x14ac:dyDescent="0.3">
      <c r="A165" s="192"/>
      <c r="B165" s="38"/>
      <c r="C165" s="38"/>
      <c r="D165" s="38"/>
      <c r="E165" s="212" t="s">
        <v>354</v>
      </c>
      <c r="F165" s="23">
        <v>1000</v>
      </c>
      <c r="G165" s="23">
        <v>1000</v>
      </c>
      <c r="H165" s="23">
        <v>1000</v>
      </c>
      <c r="I165" s="30">
        <f>H165/$H$6</f>
        <v>3.1748188607099025E-3</v>
      </c>
      <c r="J165" s="14">
        <f t="shared" si="140"/>
        <v>0</v>
      </c>
      <c r="K165" s="30">
        <f>IFERROR(100%*(H165/G165),"")</f>
        <v>1</v>
      </c>
      <c r="L165" s="21"/>
      <c r="M165" s="21"/>
      <c r="N165" s="21"/>
      <c r="O165" s="23"/>
      <c r="P165" s="13">
        <f t="shared" si="175"/>
        <v>0</v>
      </c>
      <c r="Q165" s="30" t="str">
        <f t="shared" si="179"/>
        <v/>
      </c>
      <c r="R165" s="21">
        <f>SUM(F165,L165)</f>
        <v>1000</v>
      </c>
      <c r="S165" s="21">
        <f>SUM(F165,M165)</f>
        <v>1000</v>
      </c>
      <c r="T165" s="21">
        <f>SUM(G165,N165)</f>
        <v>1000</v>
      </c>
      <c r="U165" s="21">
        <f>SUM(H165,O165)</f>
        <v>1000</v>
      </c>
      <c r="V165" s="21">
        <f t="shared" si="177"/>
        <v>0</v>
      </c>
      <c r="W165" s="30">
        <f t="shared" si="184"/>
        <v>1</v>
      </c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45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6"/>
      <c r="DX165" s="46"/>
      <c r="DY165" s="46"/>
      <c r="DZ165" s="46"/>
      <c r="EA165" s="46"/>
      <c r="EB165" s="46"/>
      <c r="EC165" s="46"/>
      <c r="ED165" s="46"/>
      <c r="EE165" s="46"/>
      <c r="EF165" s="46"/>
      <c r="EG165" s="46"/>
      <c r="EH165" s="46"/>
      <c r="EI165" s="46"/>
      <c r="EJ165" s="46"/>
      <c r="EK165" s="46"/>
      <c r="EL165" s="46"/>
      <c r="EM165" s="46"/>
      <c r="EN165" s="46"/>
      <c r="EO165" s="46"/>
      <c r="EP165" s="46"/>
      <c r="EQ165" s="46"/>
      <c r="ER165" s="46"/>
      <c r="ES165" s="46"/>
      <c r="ET165" s="46"/>
      <c r="EU165" s="46"/>
      <c r="EV165" s="46"/>
      <c r="EW165" s="46"/>
      <c r="EX165" s="46"/>
      <c r="EY165" s="46"/>
      <c r="EZ165" s="46"/>
      <c r="FA165" s="46"/>
      <c r="FB165" s="46"/>
      <c r="FC165" s="46"/>
      <c r="FD165" s="46"/>
      <c r="FE165" s="46"/>
      <c r="FF165" s="46"/>
      <c r="FG165" s="46"/>
      <c r="FH165" s="46"/>
      <c r="FI165" s="46"/>
      <c r="FJ165" s="46"/>
      <c r="FK165" s="46"/>
      <c r="FL165" s="46"/>
      <c r="FM165" s="46"/>
      <c r="FN165" s="46"/>
      <c r="FO165" s="46"/>
      <c r="FP165" s="46"/>
      <c r="FQ165" s="46"/>
      <c r="FR165" s="46"/>
      <c r="FS165" s="46"/>
      <c r="FT165" s="46"/>
      <c r="FU165" s="46"/>
      <c r="FV165" s="46"/>
      <c r="FW165" s="46"/>
      <c r="FX165" s="46"/>
      <c r="FY165" s="46"/>
      <c r="FZ165" s="46"/>
      <c r="GA165" s="46"/>
      <c r="GB165" s="46"/>
      <c r="GC165" s="46"/>
      <c r="GD165" s="46"/>
      <c r="GE165" s="46"/>
      <c r="GF165" s="46"/>
      <c r="GG165" s="46"/>
      <c r="GH165" s="46"/>
      <c r="GI165" s="46"/>
      <c r="GJ165" s="46"/>
      <c r="GK165" s="46"/>
      <c r="GL165" s="46"/>
      <c r="GM165" s="46"/>
      <c r="GN165" s="46"/>
    </row>
    <row r="166" spans="1:196" s="66" customFormat="1" ht="81.75" customHeight="1" x14ac:dyDescent="0.3">
      <c r="A166" s="200"/>
      <c r="B166" s="44"/>
      <c r="C166" s="44"/>
      <c r="D166" s="44"/>
      <c r="E166" s="212" t="s">
        <v>355</v>
      </c>
      <c r="F166" s="23">
        <v>3000</v>
      </c>
      <c r="G166" s="23">
        <v>3000</v>
      </c>
      <c r="H166" s="23">
        <v>3000</v>
      </c>
      <c r="I166" s="30">
        <f t="shared" si="173"/>
        <v>9.5244565821297079E-3</v>
      </c>
      <c r="J166" s="14">
        <f t="shared" si="140"/>
        <v>0</v>
      </c>
      <c r="K166" s="30">
        <f t="shared" si="148"/>
        <v>1</v>
      </c>
      <c r="L166" s="21"/>
      <c r="M166" s="21"/>
      <c r="N166" s="21"/>
      <c r="O166" s="27"/>
      <c r="P166" s="13">
        <f t="shared" si="175"/>
        <v>0</v>
      </c>
      <c r="Q166" s="30" t="str">
        <f t="shared" si="179"/>
        <v/>
      </c>
      <c r="R166" s="21">
        <f t="shared" si="72"/>
        <v>3000</v>
      </c>
      <c r="S166" s="21">
        <f t="shared" si="73"/>
        <v>3000</v>
      </c>
      <c r="T166" s="21">
        <f t="shared" si="74"/>
        <v>3000</v>
      </c>
      <c r="U166" s="21">
        <f t="shared" si="74"/>
        <v>3000</v>
      </c>
      <c r="V166" s="21">
        <f t="shared" si="177"/>
        <v>0</v>
      </c>
      <c r="W166" s="30">
        <f t="shared" si="184"/>
        <v>1</v>
      </c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45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  <c r="BQ166" s="46"/>
      <c r="BR166" s="46"/>
      <c r="BS166" s="46"/>
      <c r="BT166" s="46"/>
      <c r="BU166" s="46"/>
      <c r="BV166" s="46"/>
      <c r="BW166" s="46"/>
      <c r="BX166" s="46"/>
      <c r="BY166" s="46"/>
      <c r="BZ166" s="46"/>
      <c r="CA166" s="46"/>
      <c r="CB166" s="46"/>
      <c r="CC166" s="46"/>
      <c r="CD166" s="46"/>
      <c r="CE166" s="46"/>
      <c r="CF166" s="46"/>
      <c r="CG166" s="46"/>
      <c r="CH166" s="46"/>
      <c r="CI166" s="46"/>
      <c r="CJ166" s="46"/>
      <c r="CK166" s="46"/>
      <c r="CL166" s="46"/>
      <c r="CM166" s="46"/>
      <c r="CN166" s="46"/>
      <c r="CO166" s="46"/>
      <c r="CP166" s="46"/>
      <c r="CQ166" s="46"/>
      <c r="CR166" s="46"/>
      <c r="CS166" s="46"/>
      <c r="CT166" s="46"/>
      <c r="CU166" s="46"/>
      <c r="CV166" s="46"/>
      <c r="CW166" s="46"/>
      <c r="CX166" s="46"/>
      <c r="CY166" s="46"/>
      <c r="CZ166" s="46"/>
      <c r="DA166" s="46"/>
      <c r="DB166" s="46"/>
      <c r="DC166" s="46"/>
      <c r="DD166" s="46"/>
      <c r="DE166" s="46"/>
      <c r="DF166" s="46"/>
      <c r="DG166" s="46"/>
      <c r="DH166" s="46"/>
      <c r="DI166" s="46"/>
      <c r="DJ166" s="46"/>
      <c r="DK166" s="46"/>
      <c r="DL166" s="46"/>
      <c r="DM166" s="46"/>
      <c r="DN166" s="46"/>
      <c r="DO166" s="46"/>
      <c r="DP166" s="46"/>
      <c r="DQ166" s="46"/>
      <c r="DR166" s="46"/>
      <c r="DS166" s="46"/>
      <c r="DT166" s="46"/>
      <c r="DU166" s="46"/>
      <c r="DV166" s="46"/>
      <c r="DW166" s="46"/>
      <c r="DX166" s="46"/>
      <c r="DY166" s="46"/>
      <c r="DZ166" s="46"/>
      <c r="EA166" s="46"/>
      <c r="EB166" s="46"/>
      <c r="EC166" s="46"/>
      <c r="ED166" s="46"/>
      <c r="EE166" s="46"/>
      <c r="EF166" s="46"/>
      <c r="EG166" s="46"/>
      <c r="EH166" s="46"/>
      <c r="EI166" s="46"/>
      <c r="EJ166" s="46"/>
      <c r="EK166" s="46"/>
      <c r="EL166" s="46"/>
      <c r="EM166" s="46"/>
      <c r="EN166" s="46"/>
      <c r="EO166" s="46"/>
      <c r="EP166" s="46"/>
      <c r="EQ166" s="46"/>
      <c r="ER166" s="46"/>
      <c r="ES166" s="46"/>
      <c r="ET166" s="46"/>
      <c r="EU166" s="46"/>
      <c r="EV166" s="46"/>
      <c r="EW166" s="46"/>
      <c r="EX166" s="46"/>
      <c r="EY166" s="46"/>
      <c r="EZ166" s="46"/>
      <c r="FA166" s="46"/>
      <c r="FB166" s="46"/>
      <c r="FC166" s="46"/>
      <c r="FD166" s="46"/>
      <c r="FE166" s="46"/>
      <c r="FF166" s="46"/>
      <c r="FG166" s="46"/>
      <c r="FH166" s="46"/>
      <c r="FI166" s="46"/>
      <c r="FJ166" s="46"/>
      <c r="FK166" s="46"/>
      <c r="FL166" s="46"/>
      <c r="FM166" s="46"/>
      <c r="FN166" s="46"/>
      <c r="FO166" s="46"/>
      <c r="FP166" s="46"/>
      <c r="FQ166" s="46"/>
      <c r="FR166" s="46"/>
      <c r="FS166" s="46"/>
      <c r="FT166" s="46"/>
      <c r="FU166" s="46"/>
      <c r="FV166" s="46"/>
      <c r="FW166" s="46"/>
      <c r="FX166" s="46"/>
      <c r="FY166" s="46"/>
      <c r="FZ166" s="46"/>
      <c r="GA166" s="46"/>
      <c r="GB166" s="46"/>
      <c r="GC166" s="46"/>
      <c r="GD166" s="46"/>
      <c r="GE166" s="46"/>
      <c r="GF166" s="46"/>
      <c r="GG166" s="46"/>
      <c r="GH166" s="46"/>
      <c r="GI166" s="46"/>
      <c r="GJ166" s="46"/>
      <c r="GK166" s="46"/>
      <c r="GL166" s="46"/>
      <c r="GM166" s="46"/>
      <c r="GN166" s="46"/>
    </row>
    <row r="167" spans="1:196" s="130" customFormat="1" ht="70.5" customHeight="1" x14ac:dyDescent="0.3">
      <c r="A167" s="213"/>
      <c r="B167" s="131"/>
      <c r="C167" s="131"/>
      <c r="D167" s="131"/>
      <c r="E167" s="222" t="s">
        <v>356</v>
      </c>
      <c r="F167" s="27">
        <v>1000</v>
      </c>
      <c r="G167" s="27">
        <v>1000</v>
      </c>
      <c r="H167" s="27">
        <v>1000</v>
      </c>
      <c r="I167" s="126">
        <f t="shared" si="173"/>
        <v>3.1748188607099025E-3</v>
      </c>
      <c r="J167" s="21">
        <f t="shared" si="140"/>
        <v>0</v>
      </c>
      <c r="K167" s="30">
        <f t="shared" si="148"/>
        <v>1</v>
      </c>
      <c r="L167" s="27"/>
      <c r="M167" s="27"/>
      <c r="N167" s="27"/>
      <c r="O167" s="27"/>
      <c r="P167" s="13">
        <f t="shared" si="175"/>
        <v>0</v>
      </c>
      <c r="Q167" s="30" t="str">
        <f t="shared" si="179"/>
        <v/>
      </c>
      <c r="R167" s="127">
        <f t="shared" ref="R167" si="185">SUM(F167,L167)</f>
        <v>1000</v>
      </c>
      <c r="S167" s="127">
        <f t="shared" ref="S167" si="186">SUM(F167,M167)</f>
        <v>1000</v>
      </c>
      <c r="T167" s="127">
        <f t="shared" ref="T167" si="187">SUM(G167,N167)</f>
        <v>1000</v>
      </c>
      <c r="U167" s="127">
        <f t="shared" ref="U167" si="188">SUM(H167,O167)</f>
        <v>1000</v>
      </c>
      <c r="V167" s="21">
        <f t="shared" si="177"/>
        <v>0</v>
      </c>
      <c r="W167" s="30">
        <f t="shared" si="184"/>
        <v>1</v>
      </c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9"/>
      <c r="AS167" s="129"/>
      <c r="AT167" s="129"/>
      <c r="AU167" s="129"/>
      <c r="AV167" s="129"/>
      <c r="AW167" s="129"/>
      <c r="AX167" s="129"/>
      <c r="AY167" s="129"/>
      <c r="AZ167" s="129"/>
      <c r="BA167" s="129"/>
      <c r="BB167" s="129"/>
      <c r="BC167" s="129"/>
      <c r="BD167" s="129"/>
      <c r="BE167" s="129"/>
      <c r="BF167" s="129"/>
      <c r="BG167" s="129"/>
      <c r="BH167" s="129"/>
      <c r="BI167" s="129"/>
      <c r="BJ167" s="129"/>
      <c r="BK167" s="129"/>
      <c r="BL167" s="129"/>
      <c r="BM167" s="129"/>
      <c r="BN167" s="129"/>
      <c r="BO167" s="129"/>
      <c r="BP167" s="129"/>
      <c r="BQ167" s="129"/>
      <c r="BR167" s="129"/>
      <c r="BS167" s="129"/>
      <c r="BT167" s="129"/>
      <c r="BU167" s="129"/>
      <c r="BV167" s="129"/>
      <c r="BW167" s="129"/>
      <c r="BX167" s="129"/>
      <c r="BY167" s="129"/>
      <c r="BZ167" s="129"/>
      <c r="CA167" s="129"/>
      <c r="CB167" s="129"/>
      <c r="CC167" s="129"/>
      <c r="CD167" s="129"/>
      <c r="CE167" s="129"/>
      <c r="CF167" s="129"/>
      <c r="CG167" s="129"/>
      <c r="CH167" s="129"/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29"/>
      <c r="CS167" s="129"/>
      <c r="CT167" s="129"/>
      <c r="CU167" s="129"/>
      <c r="CV167" s="129"/>
      <c r="CW167" s="129"/>
      <c r="CX167" s="129"/>
      <c r="CY167" s="129"/>
      <c r="CZ167" s="129"/>
      <c r="DA167" s="129"/>
      <c r="DB167" s="129"/>
      <c r="DC167" s="129"/>
      <c r="DD167" s="129"/>
      <c r="DE167" s="129"/>
      <c r="DF167" s="129"/>
      <c r="DG167" s="129"/>
      <c r="DH167" s="129"/>
      <c r="DI167" s="129"/>
      <c r="DJ167" s="129"/>
      <c r="DK167" s="129"/>
      <c r="DL167" s="129"/>
      <c r="DM167" s="129"/>
      <c r="DN167" s="129"/>
      <c r="DO167" s="129"/>
      <c r="DP167" s="129"/>
      <c r="DQ167" s="129"/>
      <c r="DR167" s="129"/>
      <c r="DS167" s="129"/>
      <c r="DT167" s="129"/>
      <c r="DU167" s="129"/>
      <c r="DV167" s="129"/>
      <c r="DW167" s="129"/>
      <c r="DX167" s="129"/>
      <c r="DY167" s="129"/>
      <c r="DZ167" s="129"/>
      <c r="EA167" s="129"/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29"/>
      <c r="EL167" s="129"/>
      <c r="EM167" s="129"/>
      <c r="EN167" s="129"/>
      <c r="EO167" s="129"/>
      <c r="EP167" s="129"/>
      <c r="EQ167" s="129"/>
      <c r="ER167" s="129"/>
      <c r="ES167" s="129"/>
      <c r="ET167" s="129"/>
      <c r="EU167" s="129"/>
      <c r="EV167" s="129"/>
      <c r="EW167" s="129"/>
      <c r="EX167" s="129"/>
      <c r="EY167" s="129"/>
      <c r="EZ167" s="129"/>
      <c r="FA167" s="129"/>
      <c r="FB167" s="129"/>
      <c r="FC167" s="129"/>
      <c r="FD167" s="129"/>
      <c r="FE167" s="129"/>
      <c r="FF167" s="129"/>
      <c r="FG167" s="129"/>
      <c r="FH167" s="129"/>
      <c r="FI167" s="129"/>
      <c r="FJ167" s="129"/>
      <c r="FK167" s="129"/>
      <c r="FL167" s="129"/>
      <c r="FM167" s="129"/>
      <c r="FN167" s="129"/>
      <c r="FO167" s="129"/>
      <c r="FP167" s="129"/>
      <c r="FQ167" s="129"/>
      <c r="FR167" s="129"/>
      <c r="FS167" s="129"/>
      <c r="FT167" s="129"/>
      <c r="FU167" s="129"/>
      <c r="FV167" s="129"/>
      <c r="FW167" s="129"/>
      <c r="FX167" s="129"/>
      <c r="FY167" s="129"/>
      <c r="FZ167" s="129"/>
      <c r="GA167" s="129"/>
      <c r="GB167" s="129"/>
      <c r="GC167" s="129"/>
      <c r="GD167" s="129"/>
      <c r="GE167" s="129"/>
      <c r="GF167" s="129"/>
      <c r="GG167" s="129"/>
      <c r="GH167" s="129"/>
      <c r="GI167" s="129"/>
      <c r="GJ167" s="129"/>
      <c r="GK167" s="129"/>
      <c r="GL167" s="129"/>
      <c r="GM167" s="129"/>
      <c r="GN167" s="129"/>
    </row>
    <row r="168" spans="1:196" s="66" customFormat="1" ht="87" customHeight="1" x14ac:dyDescent="0.3">
      <c r="A168" s="192"/>
      <c r="B168" s="38"/>
      <c r="C168" s="38"/>
      <c r="D168" s="38"/>
      <c r="E168" s="212" t="s">
        <v>357</v>
      </c>
      <c r="F168" s="23"/>
      <c r="G168" s="23"/>
      <c r="H168" s="23"/>
      <c r="I168" s="30">
        <f t="shared" si="173"/>
        <v>0</v>
      </c>
      <c r="J168" s="14">
        <f t="shared" si="140"/>
        <v>0</v>
      </c>
      <c r="K168" s="30" t="str">
        <f t="shared" si="148"/>
        <v/>
      </c>
      <c r="L168" s="21">
        <v>3000</v>
      </c>
      <c r="M168" s="21">
        <v>3000</v>
      </c>
      <c r="N168" s="21">
        <v>3000</v>
      </c>
      <c r="O168" s="23">
        <v>3000</v>
      </c>
      <c r="P168" s="13">
        <f t="shared" si="175"/>
        <v>0</v>
      </c>
      <c r="Q168" s="30">
        <f t="shared" si="179"/>
        <v>1</v>
      </c>
      <c r="R168" s="21">
        <f t="shared" ref="R168:R179" si="189">SUM(F168,L168)</f>
        <v>3000</v>
      </c>
      <c r="S168" s="21">
        <f t="shared" si="73"/>
        <v>3000</v>
      </c>
      <c r="T168" s="21">
        <f t="shared" si="73"/>
        <v>3000</v>
      </c>
      <c r="U168" s="21">
        <f t="shared" si="73"/>
        <v>3000</v>
      </c>
      <c r="V168" s="21">
        <f t="shared" si="177"/>
        <v>0</v>
      </c>
      <c r="W168" s="30">
        <f t="shared" si="184"/>
        <v>1</v>
      </c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45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  <c r="BQ168" s="46"/>
      <c r="BR168" s="46"/>
      <c r="BS168" s="46"/>
      <c r="BT168" s="46"/>
      <c r="BU168" s="46"/>
      <c r="BV168" s="46"/>
      <c r="BW168" s="46"/>
      <c r="BX168" s="46"/>
      <c r="BY168" s="46"/>
      <c r="BZ168" s="46"/>
      <c r="CA168" s="46"/>
      <c r="CB168" s="46"/>
      <c r="CC168" s="46"/>
      <c r="CD168" s="46"/>
      <c r="CE168" s="46"/>
      <c r="CF168" s="46"/>
      <c r="CG168" s="46"/>
      <c r="CH168" s="46"/>
      <c r="CI168" s="46"/>
      <c r="CJ168" s="46"/>
      <c r="CK168" s="46"/>
      <c r="CL168" s="46"/>
      <c r="CM168" s="46"/>
      <c r="CN168" s="46"/>
      <c r="CO168" s="46"/>
      <c r="CP168" s="46"/>
      <c r="CQ168" s="46"/>
      <c r="CR168" s="46"/>
      <c r="CS168" s="46"/>
      <c r="CT168" s="46"/>
      <c r="CU168" s="46"/>
      <c r="CV168" s="46"/>
      <c r="CW168" s="46"/>
      <c r="CX168" s="46"/>
      <c r="CY168" s="46"/>
      <c r="CZ168" s="46"/>
      <c r="DA168" s="46"/>
      <c r="DB168" s="46"/>
      <c r="DC168" s="46"/>
      <c r="DD168" s="46"/>
      <c r="DE168" s="46"/>
      <c r="DF168" s="46"/>
      <c r="DG168" s="46"/>
      <c r="DH168" s="46"/>
      <c r="DI168" s="46"/>
      <c r="DJ168" s="46"/>
      <c r="DK168" s="46"/>
      <c r="DL168" s="46"/>
      <c r="DM168" s="46"/>
      <c r="DN168" s="46"/>
      <c r="DO168" s="46"/>
      <c r="DP168" s="46"/>
      <c r="DQ168" s="46"/>
      <c r="DR168" s="46"/>
      <c r="DS168" s="46"/>
      <c r="DT168" s="46"/>
      <c r="DU168" s="46"/>
      <c r="DV168" s="46"/>
      <c r="DW168" s="46"/>
      <c r="DX168" s="46"/>
      <c r="DY168" s="46"/>
      <c r="DZ168" s="46"/>
      <c r="EA168" s="46"/>
      <c r="EB168" s="46"/>
      <c r="EC168" s="46"/>
      <c r="ED168" s="46"/>
      <c r="EE168" s="46"/>
      <c r="EF168" s="46"/>
      <c r="EG168" s="46"/>
      <c r="EH168" s="46"/>
      <c r="EI168" s="46"/>
      <c r="EJ168" s="46"/>
      <c r="EK168" s="46"/>
      <c r="EL168" s="46"/>
      <c r="EM168" s="46"/>
      <c r="EN168" s="46"/>
      <c r="EO168" s="46"/>
      <c r="EP168" s="46"/>
      <c r="EQ168" s="46"/>
      <c r="ER168" s="46"/>
      <c r="ES168" s="46"/>
      <c r="ET168" s="46"/>
      <c r="EU168" s="46"/>
      <c r="EV168" s="46"/>
      <c r="EW168" s="46"/>
      <c r="EX168" s="46"/>
      <c r="EY168" s="46"/>
      <c r="EZ168" s="46"/>
      <c r="FA168" s="46"/>
      <c r="FB168" s="46"/>
      <c r="FC168" s="46"/>
      <c r="FD168" s="46"/>
      <c r="FE168" s="46"/>
      <c r="FF168" s="46"/>
      <c r="FG168" s="46"/>
      <c r="FH168" s="46"/>
      <c r="FI168" s="46"/>
      <c r="FJ168" s="46"/>
      <c r="FK168" s="46"/>
      <c r="FL168" s="46"/>
      <c r="FM168" s="46"/>
      <c r="FN168" s="46"/>
      <c r="FO168" s="46"/>
      <c r="FP168" s="46"/>
      <c r="FQ168" s="46"/>
      <c r="FR168" s="46"/>
      <c r="FS168" s="46"/>
      <c r="FT168" s="46"/>
      <c r="FU168" s="46"/>
      <c r="FV168" s="46"/>
      <c r="FW168" s="46"/>
      <c r="FX168" s="46"/>
      <c r="FY168" s="46"/>
      <c r="FZ168" s="46"/>
      <c r="GA168" s="46"/>
      <c r="GB168" s="46"/>
      <c r="GC168" s="46"/>
      <c r="GD168" s="46"/>
      <c r="GE168" s="46"/>
      <c r="GF168" s="46"/>
      <c r="GG168" s="46"/>
      <c r="GH168" s="46"/>
      <c r="GI168" s="46"/>
      <c r="GJ168" s="46"/>
      <c r="GK168" s="46"/>
      <c r="GL168" s="46"/>
      <c r="GM168" s="46"/>
      <c r="GN168" s="46"/>
    </row>
    <row r="169" spans="1:196" s="66" customFormat="1" ht="87" customHeight="1" x14ac:dyDescent="0.3">
      <c r="A169" s="192"/>
      <c r="B169" s="38"/>
      <c r="C169" s="38"/>
      <c r="D169" s="38"/>
      <c r="E169" s="212" t="s">
        <v>363</v>
      </c>
      <c r="F169" s="23">
        <v>450</v>
      </c>
      <c r="G169" s="23">
        <v>450</v>
      </c>
      <c r="H169" s="23">
        <v>450</v>
      </c>
      <c r="I169" s="30">
        <f t="shared" si="173"/>
        <v>1.4286684873194562E-3</v>
      </c>
      <c r="J169" s="14">
        <f t="shared" si="140"/>
        <v>0</v>
      </c>
      <c r="K169" s="30">
        <f t="shared" si="148"/>
        <v>1</v>
      </c>
      <c r="L169" s="21"/>
      <c r="M169" s="21"/>
      <c r="N169" s="21"/>
      <c r="O169" s="23"/>
      <c r="P169" s="13">
        <f t="shared" si="175"/>
        <v>0</v>
      </c>
      <c r="Q169" s="30" t="str">
        <f t="shared" si="179"/>
        <v/>
      </c>
      <c r="R169" s="21">
        <f t="shared" si="189"/>
        <v>450</v>
      </c>
      <c r="S169" s="21">
        <f>SUM(F169,M169)</f>
        <v>450</v>
      </c>
      <c r="T169" s="21">
        <f t="shared" si="73"/>
        <v>450</v>
      </c>
      <c r="U169" s="21">
        <f t="shared" si="73"/>
        <v>450</v>
      </c>
      <c r="V169" s="21">
        <f t="shared" si="177"/>
        <v>0</v>
      </c>
      <c r="W169" s="30">
        <f t="shared" si="184"/>
        <v>1</v>
      </c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45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  <c r="BQ169" s="46"/>
      <c r="BR169" s="46"/>
      <c r="BS169" s="46"/>
      <c r="BT169" s="46"/>
      <c r="BU169" s="46"/>
      <c r="BV169" s="46"/>
      <c r="BW169" s="46"/>
      <c r="BX169" s="46"/>
      <c r="BY169" s="46"/>
      <c r="BZ169" s="46"/>
      <c r="CA169" s="46"/>
      <c r="CB169" s="46"/>
      <c r="CC169" s="46"/>
      <c r="CD169" s="46"/>
      <c r="CE169" s="46"/>
      <c r="CF169" s="46"/>
      <c r="CG169" s="46"/>
      <c r="CH169" s="46"/>
      <c r="CI169" s="46"/>
      <c r="CJ169" s="46"/>
      <c r="CK169" s="46"/>
      <c r="CL169" s="46"/>
      <c r="CM169" s="46"/>
      <c r="CN169" s="46"/>
      <c r="CO169" s="46"/>
      <c r="CP169" s="46"/>
      <c r="CQ169" s="46"/>
      <c r="CR169" s="46"/>
      <c r="CS169" s="46"/>
      <c r="CT169" s="46"/>
      <c r="CU169" s="46"/>
      <c r="CV169" s="46"/>
      <c r="CW169" s="46"/>
      <c r="CX169" s="46"/>
      <c r="CY169" s="46"/>
      <c r="CZ169" s="46"/>
      <c r="DA169" s="46"/>
      <c r="DB169" s="46"/>
      <c r="DC169" s="46"/>
      <c r="DD169" s="46"/>
      <c r="DE169" s="46"/>
      <c r="DF169" s="46"/>
      <c r="DG169" s="46"/>
      <c r="DH169" s="46"/>
      <c r="DI169" s="46"/>
      <c r="DJ169" s="46"/>
      <c r="DK169" s="46"/>
      <c r="DL169" s="46"/>
      <c r="DM169" s="46"/>
      <c r="DN169" s="46"/>
      <c r="DO169" s="46"/>
      <c r="DP169" s="46"/>
      <c r="DQ169" s="46"/>
      <c r="DR169" s="46"/>
      <c r="DS169" s="46"/>
      <c r="DT169" s="46"/>
      <c r="DU169" s="46"/>
      <c r="DV169" s="46"/>
      <c r="DW169" s="46"/>
      <c r="DX169" s="46"/>
      <c r="DY169" s="46"/>
      <c r="DZ169" s="46"/>
      <c r="EA169" s="46"/>
      <c r="EB169" s="46"/>
      <c r="EC169" s="46"/>
      <c r="ED169" s="46"/>
      <c r="EE169" s="46"/>
      <c r="EF169" s="46"/>
      <c r="EG169" s="46"/>
      <c r="EH169" s="46"/>
      <c r="EI169" s="46"/>
      <c r="EJ169" s="46"/>
      <c r="EK169" s="46"/>
      <c r="EL169" s="46"/>
      <c r="EM169" s="46"/>
      <c r="EN169" s="46"/>
      <c r="EO169" s="46"/>
      <c r="EP169" s="46"/>
      <c r="EQ169" s="46"/>
      <c r="ER169" s="46"/>
      <c r="ES169" s="46"/>
      <c r="ET169" s="46"/>
      <c r="EU169" s="46"/>
      <c r="EV169" s="46"/>
      <c r="EW169" s="46"/>
      <c r="EX169" s="46"/>
      <c r="EY169" s="46"/>
      <c r="EZ169" s="46"/>
      <c r="FA169" s="46"/>
      <c r="FB169" s="46"/>
      <c r="FC169" s="46"/>
      <c r="FD169" s="46"/>
      <c r="FE169" s="46"/>
      <c r="FF169" s="46"/>
      <c r="FG169" s="46"/>
      <c r="FH169" s="46"/>
      <c r="FI169" s="46"/>
      <c r="FJ169" s="46"/>
      <c r="FK169" s="46"/>
      <c r="FL169" s="46"/>
      <c r="FM169" s="46"/>
      <c r="FN169" s="46"/>
      <c r="FO169" s="46"/>
      <c r="FP169" s="46"/>
      <c r="FQ169" s="46"/>
      <c r="FR169" s="46"/>
      <c r="FS169" s="46"/>
      <c r="FT169" s="46"/>
      <c r="FU169" s="46"/>
      <c r="FV169" s="46"/>
      <c r="FW169" s="46"/>
      <c r="FX169" s="46"/>
      <c r="FY169" s="46"/>
      <c r="FZ169" s="46"/>
      <c r="GA169" s="46"/>
      <c r="GB169" s="46"/>
      <c r="GC169" s="46"/>
      <c r="GD169" s="46"/>
      <c r="GE169" s="46"/>
      <c r="GF169" s="46"/>
      <c r="GG169" s="46"/>
      <c r="GH169" s="46"/>
      <c r="GI169" s="46"/>
      <c r="GJ169" s="46"/>
      <c r="GK169" s="46"/>
      <c r="GL169" s="46"/>
      <c r="GM169" s="46"/>
      <c r="GN169" s="46"/>
    </row>
    <row r="170" spans="1:196" s="130" customFormat="1" ht="70.5" customHeight="1" x14ac:dyDescent="0.3">
      <c r="A170" s="213"/>
      <c r="B170" s="131"/>
      <c r="C170" s="131"/>
      <c r="D170" s="131"/>
      <c r="E170" s="222" t="s">
        <v>364</v>
      </c>
      <c r="F170" s="27">
        <v>300</v>
      </c>
      <c r="G170" s="27">
        <v>300</v>
      </c>
      <c r="H170" s="23">
        <v>300</v>
      </c>
      <c r="I170" s="126">
        <f>H170/$H$6</f>
        <v>9.5244565821297068E-4</v>
      </c>
      <c r="J170" s="21">
        <f t="shared" si="140"/>
        <v>0</v>
      </c>
      <c r="K170" s="30">
        <f t="shared" ref="K170:K179" si="190">IFERROR(100%*(H170/G170),"")</f>
        <v>1</v>
      </c>
      <c r="L170" s="27"/>
      <c r="M170" s="27"/>
      <c r="N170" s="27"/>
      <c r="O170" s="27"/>
      <c r="P170" s="13">
        <f t="shared" si="175"/>
        <v>0</v>
      </c>
      <c r="Q170" s="30" t="str">
        <f t="shared" si="179"/>
        <v/>
      </c>
      <c r="R170" s="127">
        <f>SUM(F170,L170)</f>
        <v>300</v>
      </c>
      <c r="S170" s="127">
        <f>SUM(F170,M170)</f>
        <v>300</v>
      </c>
      <c r="T170" s="127">
        <f>SUM(G170,N170)</f>
        <v>300</v>
      </c>
      <c r="U170" s="127">
        <f>SUM(H170,O170)</f>
        <v>300</v>
      </c>
      <c r="V170" s="21">
        <f t="shared" si="177"/>
        <v>0</v>
      </c>
      <c r="W170" s="30">
        <f t="shared" si="184"/>
        <v>1</v>
      </c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9"/>
      <c r="AS170" s="129"/>
      <c r="AT170" s="129"/>
      <c r="AU170" s="129"/>
      <c r="AV170" s="129"/>
      <c r="AW170" s="129"/>
      <c r="AX170" s="129"/>
      <c r="AY170" s="129"/>
      <c r="AZ170" s="129"/>
      <c r="BA170" s="129"/>
      <c r="BB170" s="129"/>
      <c r="BC170" s="129"/>
      <c r="BD170" s="129"/>
      <c r="BE170" s="129"/>
      <c r="BF170" s="129"/>
      <c r="BG170" s="129"/>
      <c r="BH170" s="129"/>
      <c r="BI170" s="129"/>
      <c r="BJ170" s="129"/>
      <c r="BK170" s="129"/>
      <c r="BL170" s="129"/>
      <c r="BM170" s="129"/>
      <c r="BN170" s="129"/>
      <c r="BO170" s="129"/>
      <c r="BP170" s="129"/>
      <c r="BQ170" s="129"/>
      <c r="BR170" s="129"/>
      <c r="BS170" s="129"/>
      <c r="BT170" s="129"/>
      <c r="BU170" s="129"/>
      <c r="BV170" s="129"/>
      <c r="BW170" s="129"/>
      <c r="BX170" s="129"/>
      <c r="BY170" s="129"/>
      <c r="BZ170" s="129"/>
      <c r="CA170" s="129"/>
      <c r="CB170" s="129"/>
      <c r="CC170" s="129"/>
      <c r="CD170" s="129"/>
      <c r="CE170" s="129"/>
      <c r="CF170" s="129"/>
      <c r="CG170" s="129"/>
      <c r="CH170" s="129"/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29"/>
      <c r="CS170" s="129"/>
      <c r="CT170" s="129"/>
      <c r="CU170" s="129"/>
      <c r="CV170" s="129"/>
      <c r="CW170" s="129"/>
      <c r="CX170" s="129"/>
      <c r="CY170" s="129"/>
      <c r="CZ170" s="129"/>
      <c r="DA170" s="129"/>
      <c r="DB170" s="129"/>
      <c r="DC170" s="129"/>
      <c r="DD170" s="129"/>
      <c r="DE170" s="129"/>
      <c r="DF170" s="129"/>
      <c r="DG170" s="129"/>
      <c r="DH170" s="129"/>
      <c r="DI170" s="129"/>
      <c r="DJ170" s="129"/>
      <c r="DK170" s="129"/>
      <c r="DL170" s="129"/>
      <c r="DM170" s="129"/>
      <c r="DN170" s="129"/>
      <c r="DO170" s="129"/>
      <c r="DP170" s="129"/>
      <c r="DQ170" s="129"/>
      <c r="DR170" s="129"/>
      <c r="DS170" s="129"/>
      <c r="DT170" s="129"/>
      <c r="DU170" s="129"/>
      <c r="DV170" s="129"/>
      <c r="DW170" s="129"/>
      <c r="DX170" s="129"/>
      <c r="DY170" s="129"/>
      <c r="DZ170" s="129"/>
      <c r="EA170" s="129"/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29"/>
      <c r="EL170" s="129"/>
      <c r="EM170" s="129"/>
      <c r="EN170" s="129"/>
      <c r="EO170" s="129"/>
      <c r="EP170" s="129"/>
      <c r="EQ170" s="129"/>
      <c r="ER170" s="129"/>
      <c r="ES170" s="129"/>
      <c r="ET170" s="129"/>
      <c r="EU170" s="129"/>
      <c r="EV170" s="129"/>
      <c r="EW170" s="129"/>
      <c r="EX170" s="129"/>
      <c r="EY170" s="129"/>
      <c r="EZ170" s="129"/>
      <c r="FA170" s="129"/>
      <c r="FB170" s="129"/>
      <c r="FC170" s="129"/>
      <c r="FD170" s="129"/>
      <c r="FE170" s="129"/>
      <c r="FF170" s="129"/>
      <c r="FG170" s="129"/>
      <c r="FH170" s="129"/>
      <c r="FI170" s="129"/>
      <c r="FJ170" s="129"/>
      <c r="FK170" s="129"/>
      <c r="FL170" s="129"/>
      <c r="FM170" s="129"/>
      <c r="FN170" s="129"/>
      <c r="FO170" s="129"/>
      <c r="FP170" s="129"/>
      <c r="FQ170" s="129"/>
      <c r="FR170" s="129"/>
      <c r="FS170" s="129"/>
      <c r="FT170" s="129"/>
      <c r="FU170" s="129"/>
      <c r="FV170" s="129"/>
      <c r="FW170" s="129"/>
      <c r="FX170" s="129"/>
      <c r="FY170" s="129"/>
      <c r="FZ170" s="129"/>
      <c r="GA170" s="129"/>
      <c r="GB170" s="129"/>
      <c r="GC170" s="129"/>
      <c r="GD170" s="129"/>
      <c r="GE170" s="129"/>
      <c r="GF170" s="129"/>
      <c r="GG170" s="129"/>
      <c r="GH170" s="129"/>
      <c r="GI170" s="129"/>
      <c r="GJ170" s="129"/>
      <c r="GK170" s="129"/>
      <c r="GL170" s="129"/>
      <c r="GM170" s="129"/>
      <c r="GN170" s="129"/>
    </row>
    <row r="171" spans="1:196" s="66" customFormat="1" ht="66" customHeight="1" x14ac:dyDescent="0.3">
      <c r="A171" s="192"/>
      <c r="B171" s="38"/>
      <c r="C171" s="38"/>
      <c r="D171" s="38"/>
      <c r="E171" s="212" t="s">
        <v>365</v>
      </c>
      <c r="F171" s="23">
        <v>1000</v>
      </c>
      <c r="G171" s="23">
        <v>1000</v>
      </c>
      <c r="H171" s="23">
        <v>1000</v>
      </c>
      <c r="I171" s="30">
        <f>H171/$H$6</f>
        <v>3.1748188607099025E-3</v>
      </c>
      <c r="J171" s="14">
        <f t="shared" si="140"/>
        <v>0</v>
      </c>
      <c r="K171" s="30">
        <f t="shared" si="190"/>
        <v>1</v>
      </c>
      <c r="L171" s="21">
        <v>2000</v>
      </c>
      <c r="M171" s="21">
        <v>2000</v>
      </c>
      <c r="N171" s="21">
        <v>2000</v>
      </c>
      <c r="O171" s="23">
        <v>2000</v>
      </c>
      <c r="P171" s="13">
        <f t="shared" si="175"/>
        <v>0</v>
      </c>
      <c r="Q171" s="30">
        <f t="shared" si="179"/>
        <v>1</v>
      </c>
      <c r="R171" s="21">
        <f t="shared" si="189"/>
        <v>3000</v>
      </c>
      <c r="S171" s="21">
        <f t="shared" ref="S171:S179" si="191">SUM(F171,M171)</f>
        <v>3000</v>
      </c>
      <c r="T171" s="21">
        <f t="shared" si="73"/>
        <v>3000</v>
      </c>
      <c r="U171" s="21">
        <f t="shared" si="73"/>
        <v>3000</v>
      </c>
      <c r="V171" s="21">
        <f t="shared" si="177"/>
        <v>0</v>
      </c>
      <c r="W171" s="30">
        <f t="shared" si="184"/>
        <v>1</v>
      </c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45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  <c r="BQ171" s="46"/>
      <c r="BR171" s="46"/>
      <c r="BS171" s="46"/>
      <c r="BT171" s="46"/>
      <c r="BU171" s="46"/>
      <c r="BV171" s="46"/>
      <c r="BW171" s="46"/>
      <c r="BX171" s="46"/>
      <c r="BY171" s="46"/>
      <c r="BZ171" s="46"/>
      <c r="CA171" s="46"/>
      <c r="CB171" s="46"/>
      <c r="CC171" s="46"/>
      <c r="CD171" s="46"/>
      <c r="CE171" s="46"/>
      <c r="CF171" s="46"/>
      <c r="CG171" s="46"/>
      <c r="CH171" s="46"/>
      <c r="CI171" s="46"/>
      <c r="CJ171" s="46"/>
      <c r="CK171" s="46"/>
      <c r="CL171" s="46"/>
      <c r="CM171" s="46"/>
      <c r="CN171" s="46"/>
      <c r="CO171" s="46"/>
      <c r="CP171" s="46"/>
      <c r="CQ171" s="46"/>
      <c r="CR171" s="46"/>
      <c r="CS171" s="46"/>
      <c r="CT171" s="46"/>
      <c r="CU171" s="46"/>
      <c r="CV171" s="46"/>
      <c r="CW171" s="46"/>
      <c r="CX171" s="46"/>
      <c r="CY171" s="46"/>
      <c r="CZ171" s="46"/>
      <c r="DA171" s="46"/>
      <c r="DB171" s="46"/>
      <c r="DC171" s="46"/>
      <c r="DD171" s="46"/>
      <c r="DE171" s="46"/>
      <c r="DF171" s="46"/>
      <c r="DG171" s="46"/>
      <c r="DH171" s="46"/>
      <c r="DI171" s="46"/>
      <c r="DJ171" s="46"/>
      <c r="DK171" s="46"/>
      <c r="DL171" s="46"/>
      <c r="DM171" s="46"/>
      <c r="DN171" s="46"/>
      <c r="DO171" s="46"/>
      <c r="DP171" s="46"/>
      <c r="DQ171" s="46"/>
      <c r="DR171" s="46"/>
      <c r="DS171" s="46"/>
      <c r="DT171" s="46"/>
      <c r="DU171" s="46"/>
      <c r="DV171" s="46"/>
      <c r="DW171" s="46"/>
      <c r="DX171" s="46"/>
      <c r="DY171" s="46"/>
      <c r="DZ171" s="46"/>
      <c r="EA171" s="46"/>
      <c r="EB171" s="46"/>
      <c r="EC171" s="46"/>
      <c r="ED171" s="46"/>
      <c r="EE171" s="46"/>
      <c r="EF171" s="46"/>
      <c r="EG171" s="46"/>
      <c r="EH171" s="46"/>
      <c r="EI171" s="46"/>
      <c r="EJ171" s="46"/>
      <c r="EK171" s="46"/>
      <c r="EL171" s="46"/>
      <c r="EM171" s="46"/>
      <c r="EN171" s="46"/>
      <c r="EO171" s="46"/>
      <c r="EP171" s="46"/>
      <c r="EQ171" s="46"/>
      <c r="ER171" s="46"/>
      <c r="ES171" s="46"/>
      <c r="ET171" s="46"/>
      <c r="EU171" s="46"/>
      <c r="EV171" s="46"/>
      <c r="EW171" s="46"/>
      <c r="EX171" s="46"/>
      <c r="EY171" s="46"/>
      <c r="EZ171" s="46"/>
      <c r="FA171" s="46"/>
      <c r="FB171" s="46"/>
      <c r="FC171" s="46"/>
      <c r="FD171" s="46"/>
      <c r="FE171" s="46"/>
      <c r="FF171" s="46"/>
      <c r="FG171" s="46"/>
      <c r="FH171" s="46"/>
      <c r="FI171" s="46"/>
      <c r="FJ171" s="46"/>
      <c r="FK171" s="46"/>
      <c r="FL171" s="46"/>
      <c r="FM171" s="46"/>
      <c r="FN171" s="46"/>
      <c r="FO171" s="46"/>
      <c r="FP171" s="46"/>
      <c r="FQ171" s="46"/>
      <c r="FR171" s="46"/>
      <c r="FS171" s="46"/>
      <c r="FT171" s="46"/>
      <c r="FU171" s="46"/>
      <c r="FV171" s="46"/>
      <c r="FW171" s="46"/>
      <c r="FX171" s="46"/>
      <c r="FY171" s="46"/>
      <c r="FZ171" s="46"/>
      <c r="GA171" s="46"/>
      <c r="GB171" s="46"/>
      <c r="GC171" s="46"/>
      <c r="GD171" s="46"/>
      <c r="GE171" s="46"/>
      <c r="GF171" s="46"/>
      <c r="GG171" s="46"/>
      <c r="GH171" s="46"/>
      <c r="GI171" s="46"/>
      <c r="GJ171" s="46"/>
      <c r="GK171" s="46"/>
      <c r="GL171" s="46"/>
      <c r="GM171" s="46"/>
      <c r="GN171" s="46"/>
    </row>
    <row r="172" spans="1:196" s="66" customFormat="1" ht="66" customHeight="1" x14ac:dyDescent="0.3">
      <c r="A172" s="192"/>
      <c r="B172" s="38"/>
      <c r="C172" s="38"/>
      <c r="D172" s="38"/>
      <c r="E172" s="212" t="s">
        <v>378</v>
      </c>
      <c r="F172" s="23">
        <v>500</v>
      </c>
      <c r="G172" s="23">
        <v>500</v>
      </c>
      <c r="H172" s="23">
        <v>500</v>
      </c>
      <c r="I172" s="30">
        <f>H172/$H$6</f>
        <v>1.5874094303549512E-3</v>
      </c>
      <c r="J172" s="14">
        <f t="shared" si="140"/>
        <v>0</v>
      </c>
      <c r="K172" s="30">
        <f t="shared" si="190"/>
        <v>1</v>
      </c>
      <c r="L172" s="21"/>
      <c r="M172" s="21"/>
      <c r="N172" s="21"/>
      <c r="O172" s="23"/>
      <c r="P172" s="13">
        <f t="shared" si="175"/>
        <v>0</v>
      </c>
      <c r="Q172" s="30" t="str">
        <f t="shared" si="179"/>
        <v/>
      </c>
      <c r="R172" s="21">
        <f t="shared" si="189"/>
        <v>500</v>
      </c>
      <c r="S172" s="21">
        <f t="shared" si="191"/>
        <v>500</v>
      </c>
      <c r="T172" s="21">
        <f t="shared" si="73"/>
        <v>500</v>
      </c>
      <c r="U172" s="21">
        <f t="shared" si="73"/>
        <v>500</v>
      </c>
      <c r="V172" s="21">
        <f t="shared" si="177"/>
        <v>0</v>
      </c>
      <c r="W172" s="30">
        <f t="shared" si="184"/>
        <v>1</v>
      </c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45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6"/>
      <c r="DX172" s="46"/>
      <c r="DY172" s="46"/>
      <c r="DZ172" s="46"/>
      <c r="EA172" s="46"/>
      <c r="EB172" s="46"/>
      <c r="EC172" s="46"/>
      <c r="ED172" s="46"/>
      <c r="EE172" s="46"/>
      <c r="EF172" s="46"/>
      <c r="EG172" s="46"/>
      <c r="EH172" s="46"/>
      <c r="EI172" s="46"/>
      <c r="EJ172" s="46"/>
      <c r="EK172" s="46"/>
      <c r="EL172" s="46"/>
      <c r="EM172" s="46"/>
      <c r="EN172" s="46"/>
      <c r="EO172" s="46"/>
      <c r="EP172" s="46"/>
      <c r="EQ172" s="46"/>
      <c r="ER172" s="46"/>
      <c r="ES172" s="46"/>
      <c r="ET172" s="46"/>
      <c r="EU172" s="46"/>
      <c r="EV172" s="46"/>
      <c r="EW172" s="46"/>
      <c r="EX172" s="46"/>
      <c r="EY172" s="46"/>
      <c r="EZ172" s="46"/>
      <c r="FA172" s="46"/>
      <c r="FB172" s="46"/>
      <c r="FC172" s="46"/>
      <c r="FD172" s="46"/>
      <c r="FE172" s="46"/>
      <c r="FF172" s="46"/>
      <c r="FG172" s="46"/>
      <c r="FH172" s="46"/>
      <c r="FI172" s="46"/>
      <c r="FJ172" s="46"/>
      <c r="FK172" s="46"/>
      <c r="FL172" s="46"/>
      <c r="FM172" s="46"/>
      <c r="FN172" s="46"/>
      <c r="FO172" s="46"/>
      <c r="FP172" s="46"/>
      <c r="FQ172" s="46"/>
      <c r="FR172" s="46"/>
      <c r="FS172" s="46"/>
      <c r="FT172" s="46"/>
      <c r="FU172" s="46"/>
      <c r="FV172" s="46"/>
      <c r="FW172" s="46"/>
      <c r="FX172" s="46"/>
      <c r="FY172" s="46"/>
      <c r="FZ172" s="46"/>
      <c r="GA172" s="46"/>
      <c r="GB172" s="46"/>
      <c r="GC172" s="46"/>
      <c r="GD172" s="46"/>
      <c r="GE172" s="46"/>
      <c r="GF172" s="46"/>
      <c r="GG172" s="46"/>
      <c r="GH172" s="46"/>
      <c r="GI172" s="46"/>
      <c r="GJ172" s="46"/>
      <c r="GK172" s="46"/>
      <c r="GL172" s="46"/>
      <c r="GM172" s="46"/>
      <c r="GN172" s="46"/>
    </row>
    <row r="173" spans="1:196" s="66" customFormat="1" ht="66" customHeight="1" x14ac:dyDescent="0.3">
      <c r="A173" s="192"/>
      <c r="B173" s="38"/>
      <c r="C173" s="38"/>
      <c r="D173" s="38"/>
      <c r="E173" s="212" t="s">
        <v>379</v>
      </c>
      <c r="F173" s="23">
        <v>500</v>
      </c>
      <c r="G173" s="23">
        <v>500</v>
      </c>
      <c r="H173" s="23"/>
      <c r="I173" s="30">
        <f t="shared" ref="I173:I179" si="192">H173/$H$6</f>
        <v>0</v>
      </c>
      <c r="J173" s="14">
        <f t="shared" si="140"/>
        <v>-500</v>
      </c>
      <c r="K173" s="30">
        <f t="shared" si="190"/>
        <v>0</v>
      </c>
      <c r="L173" s="21"/>
      <c r="M173" s="21"/>
      <c r="N173" s="21"/>
      <c r="O173" s="23"/>
      <c r="P173" s="13">
        <f t="shared" si="175"/>
        <v>0</v>
      </c>
      <c r="Q173" s="30" t="str">
        <f t="shared" si="179"/>
        <v/>
      </c>
      <c r="R173" s="21">
        <f t="shared" si="189"/>
        <v>500</v>
      </c>
      <c r="S173" s="21">
        <f t="shared" si="191"/>
        <v>500</v>
      </c>
      <c r="T173" s="21">
        <f t="shared" si="73"/>
        <v>500</v>
      </c>
      <c r="U173" s="21">
        <f t="shared" si="73"/>
        <v>0</v>
      </c>
      <c r="V173" s="21">
        <f t="shared" si="177"/>
        <v>-500</v>
      </c>
      <c r="W173" s="30">
        <f t="shared" si="184"/>
        <v>0</v>
      </c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45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  <c r="BQ173" s="46"/>
      <c r="BR173" s="46"/>
      <c r="BS173" s="46"/>
      <c r="BT173" s="46"/>
      <c r="BU173" s="46"/>
      <c r="BV173" s="46"/>
      <c r="BW173" s="46"/>
      <c r="BX173" s="46"/>
      <c r="BY173" s="46"/>
      <c r="BZ173" s="46"/>
      <c r="CA173" s="46"/>
      <c r="CB173" s="46"/>
      <c r="CC173" s="46"/>
      <c r="CD173" s="46"/>
      <c r="CE173" s="46"/>
      <c r="CF173" s="46"/>
      <c r="CG173" s="46"/>
      <c r="CH173" s="46"/>
      <c r="CI173" s="46"/>
      <c r="CJ173" s="46"/>
      <c r="CK173" s="46"/>
      <c r="CL173" s="46"/>
      <c r="CM173" s="46"/>
      <c r="CN173" s="46"/>
      <c r="CO173" s="46"/>
      <c r="CP173" s="46"/>
      <c r="CQ173" s="46"/>
      <c r="CR173" s="46"/>
      <c r="CS173" s="46"/>
      <c r="CT173" s="46"/>
      <c r="CU173" s="46"/>
      <c r="CV173" s="46"/>
      <c r="CW173" s="46"/>
      <c r="CX173" s="46"/>
      <c r="CY173" s="46"/>
      <c r="CZ173" s="46"/>
      <c r="DA173" s="46"/>
      <c r="DB173" s="46"/>
      <c r="DC173" s="46"/>
      <c r="DD173" s="46"/>
      <c r="DE173" s="46"/>
      <c r="DF173" s="46"/>
      <c r="DG173" s="46"/>
      <c r="DH173" s="46"/>
      <c r="DI173" s="46"/>
      <c r="DJ173" s="46"/>
      <c r="DK173" s="46"/>
      <c r="DL173" s="46"/>
      <c r="DM173" s="46"/>
      <c r="DN173" s="46"/>
      <c r="DO173" s="46"/>
      <c r="DP173" s="46"/>
      <c r="DQ173" s="46"/>
      <c r="DR173" s="46"/>
      <c r="DS173" s="46"/>
      <c r="DT173" s="46"/>
      <c r="DU173" s="46"/>
      <c r="DV173" s="46"/>
      <c r="DW173" s="46"/>
      <c r="DX173" s="46"/>
      <c r="DY173" s="46"/>
      <c r="DZ173" s="46"/>
      <c r="EA173" s="46"/>
      <c r="EB173" s="46"/>
      <c r="EC173" s="46"/>
      <c r="ED173" s="46"/>
      <c r="EE173" s="46"/>
      <c r="EF173" s="46"/>
      <c r="EG173" s="46"/>
      <c r="EH173" s="46"/>
      <c r="EI173" s="46"/>
      <c r="EJ173" s="46"/>
      <c r="EK173" s="46"/>
      <c r="EL173" s="46"/>
      <c r="EM173" s="46"/>
      <c r="EN173" s="46"/>
      <c r="EO173" s="46"/>
      <c r="EP173" s="46"/>
      <c r="EQ173" s="46"/>
      <c r="ER173" s="46"/>
      <c r="ES173" s="46"/>
      <c r="ET173" s="46"/>
      <c r="EU173" s="46"/>
      <c r="EV173" s="46"/>
      <c r="EW173" s="46"/>
      <c r="EX173" s="46"/>
      <c r="EY173" s="46"/>
      <c r="EZ173" s="46"/>
      <c r="FA173" s="46"/>
      <c r="FB173" s="46"/>
      <c r="FC173" s="46"/>
      <c r="FD173" s="46"/>
      <c r="FE173" s="46"/>
      <c r="FF173" s="46"/>
      <c r="FG173" s="46"/>
      <c r="FH173" s="46"/>
      <c r="FI173" s="46"/>
      <c r="FJ173" s="46"/>
      <c r="FK173" s="46"/>
      <c r="FL173" s="46"/>
      <c r="FM173" s="46"/>
      <c r="FN173" s="46"/>
      <c r="FO173" s="46"/>
      <c r="FP173" s="46"/>
      <c r="FQ173" s="46"/>
      <c r="FR173" s="46"/>
      <c r="FS173" s="46"/>
      <c r="FT173" s="46"/>
      <c r="FU173" s="46"/>
      <c r="FV173" s="46"/>
      <c r="FW173" s="46"/>
      <c r="FX173" s="46"/>
      <c r="FY173" s="46"/>
      <c r="FZ173" s="46"/>
      <c r="GA173" s="46"/>
      <c r="GB173" s="46"/>
      <c r="GC173" s="46"/>
      <c r="GD173" s="46"/>
      <c r="GE173" s="46"/>
      <c r="GF173" s="46"/>
      <c r="GG173" s="46"/>
      <c r="GH173" s="46"/>
      <c r="GI173" s="46"/>
      <c r="GJ173" s="46"/>
      <c r="GK173" s="46"/>
      <c r="GL173" s="46"/>
      <c r="GM173" s="46"/>
      <c r="GN173" s="46"/>
    </row>
    <row r="174" spans="1:196" s="66" customFormat="1" ht="66" customHeight="1" x14ac:dyDescent="0.3">
      <c r="A174" s="192"/>
      <c r="B174" s="38"/>
      <c r="C174" s="38"/>
      <c r="D174" s="38"/>
      <c r="E174" s="212" t="s">
        <v>380</v>
      </c>
      <c r="F174" s="23">
        <v>200</v>
      </c>
      <c r="G174" s="23">
        <v>200</v>
      </c>
      <c r="H174" s="23">
        <v>200</v>
      </c>
      <c r="I174" s="30">
        <f t="shared" si="192"/>
        <v>6.3496377214198045E-4</v>
      </c>
      <c r="J174" s="14">
        <f t="shared" si="140"/>
        <v>0</v>
      </c>
      <c r="K174" s="30">
        <f t="shared" si="190"/>
        <v>1</v>
      </c>
      <c r="L174" s="21">
        <v>800</v>
      </c>
      <c r="M174" s="21">
        <v>800</v>
      </c>
      <c r="N174" s="21">
        <v>800</v>
      </c>
      <c r="O174" s="23">
        <v>800</v>
      </c>
      <c r="P174" s="13">
        <f t="shared" si="175"/>
        <v>0</v>
      </c>
      <c r="Q174" s="30">
        <f t="shared" si="179"/>
        <v>1</v>
      </c>
      <c r="R174" s="21">
        <f t="shared" si="189"/>
        <v>1000</v>
      </c>
      <c r="S174" s="21">
        <f t="shared" si="191"/>
        <v>1000</v>
      </c>
      <c r="T174" s="21">
        <f t="shared" si="73"/>
        <v>1000</v>
      </c>
      <c r="U174" s="21">
        <f t="shared" si="73"/>
        <v>1000</v>
      </c>
      <c r="V174" s="21">
        <f t="shared" si="177"/>
        <v>0</v>
      </c>
      <c r="W174" s="30">
        <f t="shared" si="184"/>
        <v>1</v>
      </c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45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  <c r="BQ174" s="46"/>
      <c r="BR174" s="46"/>
      <c r="BS174" s="46"/>
      <c r="BT174" s="46"/>
      <c r="BU174" s="46"/>
      <c r="BV174" s="46"/>
      <c r="BW174" s="46"/>
      <c r="BX174" s="46"/>
      <c r="BY174" s="46"/>
      <c r="BZ174" s="46"/>
      <c r="CA174" s="46"/>
      <c r="CB174" s="46"/>
      <c r="CC174" s="46"/>
      <c r="CD174" s="46"/>
      <c r="CE174" s="46"/>
      <c r="CF174" s="46"/>
      <c r="CG174" s="46"/>
      <c r="CH174" s="46"/>
      <c r="CI174" s="46"/>
      <c r="CJ174" s="46"/>
      <c r="CK174" s="46"/>
      <c r="CL174" s="46"/>
      <c r="CM174" s="46"/>
      <c r="CN174" s="46"/>
      <c r="CO174" s="46"/>
      <c r="CP174" s="46"/>
      <c r="CQ174" s="46"/>
      <c r="CR174" s="46"/>
      <c r="CS174" s="46"/>
      <c r="CT174" s="46"/>
      <c r="CU174" s="46"/>
      <c r="CV174" s="46"/>
      <c r="CW174" s="46"/>
      <c r="CX174" s="46"/>
      <c r="CY174" s="46"/>
      <c r="CZ174" s="46"/>
      <c r="DA174" s="46"/>
      <c r="DB174" s="46"/>
      <c r="DC174" s="46"/>
      <c r="DD174" s="46"/>
      <c r="DE174" s="46"/>
      <c r="DF174" s="46"/>
      <c r="DG174" s="46"/>
      <c r="DH174" s="46"/>
      <c r="DI174" s="46"/>
      <c r="DJ174" s="46"/>
      <c r="DK174" s="46"/>
      <c r="DL174" s="46"/>
      <c r="DM174" s="46"/>
      <c r="DN174" s="46"/>
      <c r="DO174" s="46"/>
      <c r="DP174" s="46"/>
      <c r="DQ174" s="46"/>
      <c r="DR174" s="46"/>
      <c r="DS174" s="46"/>
      <c r="DT174" s="46"/>
      <c r="DU174" s="46"/>
      <c r="DV174" s="46"/>
      <c r="DW174" s="46"/>
      <c r="DX174" s="46"/>
      <c r="DY174" s="46"/>
      <c r="DZ174" s="46"/>
      <c r="EA174" s="46"/>
      <c r="EB174" s="46"/>
      <c r="EC174" s="46"/>
      <c r="ED174" s="46"/>
      <c r="EE174" s="46"/>
      <c r="EF174" s="46"/>
      <c r="EG174" s="46"/>
      <c r="EH174" s="46"/>
      <c r="EI174" s="46"/>
      <c r="EJ174" s="46"/>
      <c r="EK174" s="46"/>
      <c r="EL174" s="46"/>
      <c r="EM174" s="46"/>
      <c r="EN174" s="46"/>
      <c r="EO174" s="46"/>
      <c r="EP174" s="46"/>
      <c r="EQ174" s="46"/>
      <c r="ER174" s="46"/>
      <c r="ES174" s="46"/>
      <c r="ET174" s="46"/>
      <c r="EU174" s="46"/>
      <c r="EV174" s="46"/>
      <c r="EW174" s="46"/>
      <c r="EX174" s="46"/>
      <c r="EY174" s="46"/>
      <c r="EZ174" s="46"/>
      <c r="FA174" s="46"/>
      <c r="FB174" s="46"/>
      <c r="FC174" s="46"/>
      <c r="FD174" s="46"/>
      <c r="FE174" s="46"/>
      <c r="FF174" s="46"/>
      <c r="FG174" s="46"/>
      <c r="FH174" s="46"/>
      <c r="FI174" s="46"/>
      <c r="FJ174" s="46"/>
      <c r="FK174" s="46"/>
      <c r="FL174" s="46"/>
      <c r="FM174" s="46"/>
      <c r="FN174" s="46"/>
      <c r="FO174" s="46"/>
      <c r="FP174" s="46"/>
      <c r="FQ174" s="46"/>
      <c r="FR174" s="46"/>
      <c r="FS174" s="46"/>
      <c r="FT174" s="46"/>
      <c r="FU174" s="46"/>
      <c r="FV174" s="46"/>
      <c r="FW174" s="46"/>
      <c r="FX174" s="46"/>
      <c r="FY174" s="46"/>
      <c r="FZ174" s="46"/>
      <c r="GA174" s="46"/>
      <c r="GB174" s="46"/>
      <c r="GC174" s="46"/>
      <c r="GD174" s="46"/>
      <c r="GE174" s="46"/>
      <c r="GF174" s="46"/>
      <c r="GG174" s="46"/>
      <c r="GH174" s="46"/>
      <c r="GI174" s="46"/>
      <c r="GJ174" s="46"/>
      <c r="GK174" s="46"/>
      <c r="GL174" s="46"/>
      <c r="GM174" s="46"/>
      <c r="GN174" s="46"/>
    </row>
    <row r="175" spans="1:196" s="66" customFormat="1" ht="103.5" customHeight="1" x14ac:dyDescent="0.3">
      <c r="A175" s="192"/>
      <c r="B175" s="38"/>
      <c r="C175" s="38"/>
      <c r="D175" s="38"/>
      <c r="E175" s="212" t="s">
        <v>366</v>
      </c>
      <c r="F175" s="23">
        <v>20</v>
      </c>
      <c r="G175" s="23">
        <v>20</v>
      </c>
      <c r="H175" s="23">
        <v>20</v>
      </c>
      <c r="I175" s="30">
        <f t="shared" si="192"/>
        <v>6.3496377214198045E-5</v>
      </c>
      <c r="J175" s="14">
        <f t="shared" si="140"/>
        <v>0</v>
      </c>
      <c r="K175" s="30">
        <f t="shared" si="190"/>
        <v>1</v>
      </c>
      <c r="L175" s="21">
        <v>980</v>
      </c>
      <c r="M175" s="21">
        <v>980</v>
      </c>
      <c r="N175" s="21">
        <v>980</v>
      </c>
      <c r="O175" s="23">
        <v>980</v>
      </c>
      <c r="P175" s="13">
        <f t="shared" si="175"/>
        <v>0</v>
      </c>
      <c r="Q175" s="30">
        <f t="shared" si="179"/>
        <v>1</v>
      </c>
      <c r="R175" s="21">
        <f t="shared" si="189"/>
        <v>1000</v>
      </c>
      <c r="S175" s="21">
        <f t="shared" si="191"/>
        <v>1000</v>
      </c>
      <c r="T175" s="21">
        <f t="shared" si="73"/>
        <v>1000</v>
      </c>
      <c r="U175" s="21">
        <f t="shared" si="73"/>
        <v>1000</v>
      </c>
      <c r="V175" s="21">
        <f t="shared" si="177"/>
        <v>0</v>
      </c>
      <c r="W175" s="30">
        <f t="shared" si="184"/>
        <v>1</v>
      </c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45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  <c r="BQ175" s="46"/>
      <c r="BR175" s="46"/>
      <c r="BS175" s="46"/>
      <c r="BT175" s="46"/>
      <c r="BU175" s="46"/>
      <c r="BV175" s="46"/>
      <c r="BW175" s="46"/>
      <c r="BX175" s="46"/>
      <c r="BY175" s="46"/>
      <c r="BZ175" s="46"/>
      <c r="CA175" s="46"/>
      <c r="CB175" s="46"/>
      <c r="CC175" s="46"/>
      <c r="CD175" s="46"/>
      <c r="CE175" s="46"/>
      <c r="CF175" s="46"/>
      <c r="CG175" s="46"/>
      <c r="CH175" s="46"/>
      <c r="CI175" s="46"/>
      <c r="CJ175" s="46"/>
      <c r="CK175" s="46"/>
      <c r="CL175" s="46"/>
      <c r="CM175" s="46"/>
      <c r="CN175" s="46"/>
      <c r="CO175" s="46"/>
      <c r="CP175" s="46"/>
      <c r="CQ175" s="46"/>
      <c r="CR175" s="46"/>
      <c r="CS175" s="46"/>
      <c r="CT175" s="46"/>
      <c r="CU175" s="46"/>
      <c r="CV175" s="46"/>
      <c r="CW175" s="46"/>
      <c r="CX175" s="46"/>
      <c r="CY175" s="46"/>
      <c r="CZ175" s="46"/>
      <c r="DA175" s="46"/>
      <c r="DB175" s="46"/>
      <c r="DC175" s="46"/>
      <c r="DD175" s="46"/>
      <c r="DE175" s="46"/>
      <c r="DF175" s="46"/>
      <c r="DG175" s="46"/>
      <c r="DH175" s="46"/>
      <c r="DI175" s="46"/>
      <c r="DJ175" s="46"/>
      <c r="DK175" s="46"/>
      <c r="DL175" s="46"/>
      <c r="DM175" s="46"/>
      <c r="DN175" s="46"/>
      <c r="DO175" s="46"/>
      <c r="DP175" s="46"/>
      <c r="DQ175" s="46"/>
      <c r="DR175" s="46"/>
      <c r="DS175" s="46"/>
      <c r="DT175" s="46"/>
      <c r="DU175" s="46"/>
      <c r="DV175" s="46"/>
      <c r="DW175" s="46"/>
      <c r="DX175" s="46"/>
      <c r="DY175" s="46"/>
      <c r="DZ175" s="46"/>
      <c r="EA175" s="46"/>
      <c r="EB175" s="46"/>
      <c r="EC175" s="46"/>
      <c r="ED175" s="46"/>
      <c r="EE175" s="46"/>
      <c r="EF175" s="46"/>
      <c r="EG175" s="46"/>
      <c r="EH175" s="46"/>
      <c r="EI175" s="46"/>
      <c r="EJ175" s="46"/>
      <c r="EK175" s="46"/>
      <c r="EL175" s="46"/>
      <c r="EM175" s="46"/>
      <c r="EN175" s="46"/>
      <c r="EO175" s="46"/>
      <c r="EP175" s="46"/>
      <c r="EQ175" s="46"/>
      <c r="ER175" s="46"/>
      <c r="ES175" s="46"/>
      <c r="ET175" s="46"/>
      <c r="EU175" s="46"/>
      <c r="EV175" s="46"/>
      <c r="EW175" s="46"/>
      <c r="EX175" s="46"/>
      <c r="EY175" s="46"/>
      <c r="EZ175" s="46"/>
      <c r="FA175" s="46"/>
      <c r="FB175" s="46"/>
      <c r="FC175" s="46"/>
      <c r="FD175" s="46"/>
      <c r="FE175" s="46"/>
      <c r="FF175" s="46"/>
      <c r="FG175" s="46"/>
      <c r="FH175" s="46"/>
      <c r="FI175" s="46"/>
      <c r="FJ175" s="46"/>
      <c r="FK175" s="46"/>
      <c r="FL175" s="46"/>
      <c r="FM175" s="46"/>
      <c r="FN175" s="46"/>
      <c r="FO175" s="46"/>
      <c r="FP175" s="46"/>
      <c r="FQ175" s="46"/>
      <c r="FR175" s="46"/>
      <c r="FS175" s="46"/>
      <c r="FT175" s="46"/>
      <c r="FU175" s="46"/>
      <c r="FV175" s="46"/>
      <c r="FW175" s="46"/>
      <c r="FX175" s="46"/>
      <c r="FY175" s="46"/>
      <c r="FZ175" s="46"/>
      <c r="GA175" s="46"/>
      <c r="GB175" s="46"/>
      <c r="GC175" s="46"/>
      <c r="GD175" s="46"/>
      <c r="GE175" s="46"/>
      <c r="GF175" s="46"/>
      <c r="GG175" s="46"/>
      <c r="GH175" s="46"/>
      <c r="GI175" s="46"/>
      <c r="GJ175" s="46"/>
      <c r="GK175" s="46"/>
      <c r="GL175" s="46"/>
      <c r="GM175" s="46"/>
      <c r="GN175" s="46"/>
    </row>
    <row r="176" spans="1:196" s="66" customFormat="1" ht="119.25" customHeight="1" x14ac:dyDescent="0.3">
      <c r="A176" s="192"/>
      <c r="B176" s="38"/>
      <c r="C176" s="38"/>
      <c r="D176" s="38"/>
      <c r="E176" s="212" t="s">
        <v>367</v>
      </c>
      <c r="F176" s="23">
        <v>400</v>
      </c>
      <c r="G176" s="23">
        <v>400</v>
      </c>
      <c r="H176" s="23">
        <v>400</v>
      </c>
      <c r="I176" s="30">
        <f t="shared" si="192"/>
        <v>1.2699275442839609E-3</v>
      </c>
      <c r="J176" s="14">
        <f t="shared" si="140"/>
        <v>0</v>
      </c>
      <c r="K176" s="30">
        <f t="shared" si="190"/>
        <v>1</v>
      </c>
      <c r="L176" s="21"/>
      <c r="M176" s="21"/>
      <c r="N176" s="21"/>
      <c r="O176" s="23"/>
      <c r="P176" s="13">
        <f t="shared" si="175"/>
        <v>0</v>
      </c>
      <c r="Q176" s="30" t="str">
        <f t="shared" si="179"/>
        <v/>
      </c>
      <c r="R176" s="21">
        <f t="shared" si="189"/>
        <v>400</v>
      </c>
      <c r="S176" s="21">
        <f t="shared" si="191"/>
        <v>400</v>
      </c>
      <c r="T176" s="21">
        <f t="shared" si="73"/>
        <v>400</v>
      </c>
      <c r="U176" s="21">
        <f t="shared" si="73"/>
        <v>400</v>
      </c>
      <c r="V176" s="21">
        <f t="shared" si="177"/>
        <v>0</v>
      </c>
      <c r="W176" s="30">
        <f t="shared" si="184"/>
        <v>1</v>
      </c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45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  <c r="BQ176" s="46"/>
      <c r="BR176" s="46"/>
      <c r="BS176" s="46"/>
      <c r="BT176" s="46"/>
      <c r="BU176" s="46"/>
      <c r="BV176" s="46"/>
      <c r="BW176" s="46"/>
      <c r="BX176" s="46"/>
      <c r="BY176" s="46"/>
      <c r="BZ176" s="46"/>
      <c r="CA176" s="46"/>
      <c r="CB176" s="46"/>
      <c r="CC176" s="46"/>
      <c r="CD176" s="46"/>
      <c r="CE176" s="46"/>
      <c r="CF176" s="46"/>
      <c r="CG176" s="46"/>
      <c r="CH176" s="46"/>
      <c r="CI176" s="46"/>
      <c r="CJ176" s="46"/>
      <c r="CK176" s="46"/>
      <c r="CL176" s="46"/>
      <c r="CM176" s="46"/>
      <c r="CN176" s="46"/>
      <c r="CO176" s="46"/>
      <c r="CP176" s="46"/>
      <c r="CQ176" s="46"/>
      <c r="CR176" s="46"/>
      <c r="CS176" s="46"/>
      <c r="CT176" s="46"/>
      <c r="CU176" s="46"/>
      <c r="CV176" s="46"/>
      <c r="CW176" s="46"/>
      <c r="CX176" s="46"/>
      <c r="CY176" s="46"/>
      <c r="CZ176" s="46"/>
      <c r="DA176" s="46"/>
      <c r="DB176" s="46"/>
      <c r="DC176" s="46"/>
      <c r="DD176" s="46"/>
      <c r="DE176" s="46"/>
      <c r="DF176" s="46"/>
      <c r="DG176" s="46"/>
      <c r="DH176" s="46"/>
      <c r="DI176" s="46"/>
      <c r="DJ176" s="46"/>
      <c r="DK176" s="46"/>
      <c r="DL176" s="46"/>
      <c r="DM176" s="46"/>
      <c r="DN176" s="46"/>
      <c r="DO176" s="46"/>
      <c r="DP176" s="46"/>
      <c r="DQ176" s="46"/>
      <c r="DR176" s="46"/>
      <c r="DS176" s="46"/>
      <c r="DT176" s="46"/>
      <c r="DU176" s="46"/>
      <c r="DV176" s="46"/>
      <c r="DW176" s="46"/>
      <c r="DX176" s="46"/>
      <c r="DY176" s="46"/>
      <c r="DZ176" s="46"/>
      <c r="EA176" s="46"/>
      <c r="EB176" s="46"/>
      <c r="EC176" s="46"/>
      <c r="ED176" s="46"/>
      <c r="EE176" s="46"/>
      <c r="EF176" s="46"/>
      <c r="EG176" s="46"/>
      <c r="EH176" s="46"/>
      <c r="EI176" s="46"/>
      <c r="EJ176" s="46"/>
      <c r="EK176" s="46"/>
      <c r="EL176" s="46"/>
      <c r="EM176" s="46"/>
      <c r="EN176" s="46"/>
      <c r="EO176" s="46"/>
      <c r="EP176" s="46"/>
      <c r="EQ176" s="46"/>
      <c r="ER176" s="46"/>
      <c r="ES176" s="46"/>
      <c r="ET176" s="46"/>
      <c r="EU176" s="46"/>
      <c r="EV176" s="46"/>
      <c r="EW176" s="46"/>
      <c r="EX176" s="46"/>
      <c r="EY176" s="46"/>
      <c r="EZ176" s="46"/>
      <c r="FA176" s="46"/>
      <c r="FB176" s="46"/>
      <c r="FC176" s="46"/>
      <c r="FD176" s="46"/>
      <c r="FE176" s="46"/>
      <c r="FF176" s="46"/>
      <c r="FG176" s="46"/>
      <c r="FH176" s="46"/>
      <c r="FI176" s="46"/>
      <c r="FJ176" s="46"/>
      <c r="FK176" s="46"/>
      <c r="FL176" s="46"/>
      <c r="FM176" s="46"/>
      <c r="FN176" s="46"/>
      <c r="FO176" s="46"/>
      <c r="FP176" s="46"/>
      <c r="FQ176" s="46"/>
      <c r="FR176" s="46"/>
      <c r="FS176" s="46"/>
      <c r="FT176" s="46"/>
      <c r="FU176" s="46"/>
      <c r="FV176" s="46"/>
      <c r="FW176" s="46"/>
      <c r="FX176" s="46"/>
      <c r="FY176" s="46"/>
      <c r="FZ176" s="46"/>
      <c r="GA176" s="46"/>
      <c r="GB176" s="46"/>
      <c r="GC176" s="46"/>
      <c r="GD176" s="46"/>
      <c r="GE176" s="46"/>
      <c r="GF176" s="46"/>
      <c r="GG176" s="46"/>
      <c r="GH176" s="46"/>
      <c r="GI176" s="46"/>
      <c r="GJ176" s="46"/>
      <c r="GK176" s="46"/>
      <c r="GL176" s="46"/>
      <c r="GM176" s="46"/>
      <c r="GN176" s="46"/>
    </row>
    <row r="177" spans="1:196" s="66" customFormat="1" ht="55.5" customHeight="1" x14ac:dyDescent="0.3">
      <c r="A177" s="192"/>
      <c r="B177" s="38"/>
      <c r="C177" s="38"/>
      <c r="D177" s="38"/>
      <c r="E177" s="212" t="s">
        <v>374</v>
      </c>
      <c r="F177" s="23">
        <v>1400</v>
      </c>
      <c r="G177" s="23">
        <v>1400</v>
      </c>
      <c r="H177" s="23">
        <v>1400</v>
      </c>
      <c r="I177" s="30">
        <f t="shared" si="192"/>
        <v>4.4447464049938634E-3</v>
      </c>
      <c r="J177" s="14">
        <f t="shared" si="140"/>
        <v>0</v>
      </c>
      <c r="K177" s="30">
        <f t="shared" si="190"/>
        <v>1</v>
      </c>
      <c r="L177" s="21"/>
      <c r="M177" s="21"/>
      <c r="N177" s="21"/>
      <c r="O177" s="23"/>
      <c r="P177" s="13">
        <f t="shared" si="175"/>
        <v>0</v>
      </c>
      <c r="Q177" s="30" t="str">
        <f t="shared" si="179"/>
        <v/>
      </c>
      <c r="R177" s="21">
        <f t="shared" si="189"/>
        <v>1400</v>
      </c>
      <c r="S177" s="21">
        <f t="shared" si="191"/>
        <v>1400</v>
      </c>
      <c r="T177" s="21">
        <f t="shared" si="73"/>
        <v>1400</v>
      </c>
      <c r="U177" s="21">
        <f t="shared" si="73"/>
        <v>1400</v>
      </c>
      <c r="V177" s="21">
        <f t="shared" si="177"/>
        <v>0</v>
      </c>
      <c r="W177" s="30">
        <f t="shared" si="184"/>
        <v>1</v>
      </c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45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  <c r="BQ177" s="46"/>
      <c r="BR177" s="46"/>
      <c r="BS177" s="46"/>
      <c r="BT177" s="46"/>
      <c r="BU177" s="46"/>
      <c r="BV177" s="46"/>
      <c r="BW177" s="46"/>
      <c r="BX177" s="46"/>
      <c r="BY177" s="46"/>
      <c r="BZ177" s="46"/>
      <c r="CA177" s="46"/>
      <c r="CB177" s="46"/>
      <c r="CC177" s="46"/>
      <c r="CD177" s="46"/>
      <c r="CE177" s="46"/>
      <c r="CF177" s="46"/>
      <c r="CG177" s="46"/>
      <c r="CH177" s="46"/>
      <c r="CI177" s="46"/>
      <c r="CJ177" s="46"/>
      <c r="CK177" s="46"/>
      <c r="CL177" s="46"/>
      <c r="CM177" s="46"/>
      <c r="CN177" s="46"/>
      <c r="CO177" s="46"/>
      <c r="CP177" s="46"/>
      <c r="CQ177" s="46"/>
      <c r="CR177" s="46"/>
      <c r="CS177" s="46"/>
      <c r="CT177" s="46"/>
      <c r="CU177" s="46"/>
      <c r="CV177" s="46"/>
      <c r="CW177" s="46"/>
      <c r="CX177" s="46"/>
      <c r="CY177" s="46"/>
      <c r="CZ177" s="46"/>
      <c r="DA177" s="46"/>
      <c r="DB177" s="46"/>
      <c r="DC177" s="46"/>
      <c r="DD177" s="46"/>
      <c r="DE177" s="46"/>
      <c r="DF177" s="46"/>
      <c r="DG177" s="46"/>
      <c r="DH177" s="46"/>
      <c r="DI177" s="46"/>
      <c r="DJ177" s="46"/>
      <c r="DK177" s="46"/>
      <c r="DL177" s="46"/>
      <c r="DM177" s="46"/>
      <c r="DN177" s="46"/>
      <c r="DO177" s="46"/>
      <c r="DP177" s="46"/>
      <c r="DQ177" s="46"/>
      <c r="DR177" s="46"/>
      <c r="DS177" s="46"/>
      <c r="DT177" s="46"/>
      <c r="DU177" s="46"/>
      <c r="DV177" s="46"/>
      <c r="DW177" s="46"/>
      <c r="DX177" s="46"/>
      <c r="DY177" s="46"/>
      <c r="DZ177" s="46"/>
      <c r="EA177" s="46"/>
      <c r="EB177" s="46"/>
      <c r="EC177" s="46"/>
      <c r="ED177" s="46"/>
      <c r="EE177" s="46"/>
      <c r="EF177" s="46"/>
      <c r="EG177" s="46"/>
      <c r="EH177" s="46"/>
      <c r="EI177" s="46"/>
      <c r="EJ177" s="46"/>
      <c r="EK177" s="46"/>
      <c r="EL177" s="46"/>
      <c r="EM177" s="46"/>
      <c r="EN177" s="46"/>
      <c r="EO177" s="46"/>
      <c r="EP177" s="46"/>
      <c r="EQ177" s="46"/>
      <c r="ER177" s="46"/>
      <c r="ES177" s="46"/>
      <c r="ET177" s="46"/>
      <c r="EU177" s="46"/>
      <c r="EV177" s="46"/>
      <c r="EW177" s="46"/>
      <c r="EX177" s="46"/>
      <c r="EY177" s="46"/>
      <c r="EZ177" s="46"/>
      <c r="FA177" s="46"/>
      <c r="FB177" s="46"/>
      <c r="FC177" s="46"/>
      <c r="FD177" s="46"/>
      <c r="FE177" s="46"/>
      <c r="FF177" s="46"/>
      <c r="FG177" s="46"/>
      <c r="FH177" s="46"/>
      <c r="FI177" s="46"/>
      <c r="FJ177" s="46"/>
      <c r="FK177" s="46"/>
      <c r="FL177" s="46"/>
      <c r="FM177" s="46"/>
      <c r="FN177" s="46"/>
      <c r="FO177" s="46"/>
      <c r="FP177" s="46"/>
      <c r="FQ177" s="46"/>
      <c r="FR177" s="46"/>
      <c r="FS177" s="46"/>
      <c r="FT177" s="46"/>
      <c r="FU177" s="46"/>
      <c r="FV177" s="46"/>
      <c r="FW177" s="46"/>
      <c r="FX177" s="46"/>
      <c r="FY177" s="46"/>
      <c r="FZ177" s="46"/>
      <c r="GA177" s="46"/>
      <c r="GB177" s="46"/>
      <c r="GC177" s="46"/>
      <c r="GD177" s="46"/>
      <c r="GE177" s="46"/>
      <c r="GF177" s="46"/>
      <c r="GG177" s="46"/>
      <c r="GH177" s="46"/>
      <c r="GI177" s="46"/>
      <c r="GJ177" s="46"/>
      <c r="GK177" s="46"/>
      <c r="GL177" s="46"/>
      <c r="GM177" s="46"/>
      <c r="GN177" s="46"/>
    </row>
    <row r="178" spans="1:196" s="66" customFormat="1" ht="54" customHeight="1" x14ac:dyDescent="0.3">
      <c r="A178" s="192"/>
      <c r="B178" s="38"/>
      <c r="C178" s="38"/>
      <c r="D178" s="38"/>
      <c r="E178" s="212" t="s">
        <v>368</v>
      </c>
      <c r="F178" s="23">
        <v>1000</v>
      </c>
      <c r="G178" s="23">
        <v>1000</v>
      </c>
      <c r="H178" s="23">
        <v>1000</v>
      </c>
      <c r="I178" s="30">
        <f t="shared" si="192"/>
        <v>3.1748188607099025E-3</v>
      </c>
      <c r="J178" s="14">
        <f t="shared" si="140"/>
        <v>0</v>
      </c>
      <c r="K178" s="30">
        <f t="shared" si="190"/>
        <v>1</v>
      </c>
      <c r="L178" s="21">
        <v>1800</v>
      </c>
      <c r="M178" s="21">
        <v>1800</v>
      </c>
      <c r="N178" s="21">
        <v>1800</v>
      </c>
      <c r="O178" s="23">
        <v>1740</v>
      </c>
      <c r="P178" s="14">
        <f t="shared" si="175"/>
        <v>-60</v>
      </c>
      <c r="Q178" s="30">
        <f t="shared" si="179"/>
        <v>0.96666666666666667</v>
      </c>
      <c r="R178" s="21">
        <f t="shared" si="189"/>
        <v>2800</v>
      </c>
      <c r="S178" s="21">
        <f t="shared" si="191"/>
        <v>2800</v>
      </c>
      <c r="T178" s="21">
        <f t="shared" si="73"/>
        <v>2800</v>
      </c>
      <c r="U178" s="21">
        <f t="shared" si="73"/>
        <v>2740</v>
      </c>
      <c r="V178" s="21">
        <f t="shared" si="177"/>
        <v>-60</v>
      </c>
      <c r="W178" s="30">
        <f t="shared" si="184"/>
        <v>0.97857142857142854</v>
      </c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45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  <c r="BN178" s="46"/>
      <c r="BO178" s="46"/>
      <c r="BP178" s="46"/>
      <c r="BQ178" s="46"/>
      <c r="BR178" s="46"/>
      <c r="BS178" s="46"/>
      <c r="BT178" s="46"/>
      <c r="BU178" s="46"/>
      <c r="BV178" s="46"/>
      <c r="BW178" s="46"/>
      <c r="BX178" s="46"/>
      <c r="BY178" s="46"/>
      <c r="BZ178" s="46"/>
      <c r="CA178" s="46"/>
      <c r="CB178" s="46"/>
      <c r="CC178" s="46"/>
      <c r="CD178" s="46"/>
      <c r="CE178" s="46"/>
      <c r="CF178" s="46"/>
      <c r="CG178" s="46"/>
      <c r="CH178" s="46"/>
      <c r="CI178" s="46"/>
      <c r="CJ178" s="46"/>
      <c r="CK178" s="46"/>
      <c r="CL178" s="46"/>
      <c r="CM178" s="46"/>
      <c r="CN178" s="46"/>
      <c r="CO178" s="46"/>
      <c r="CP178" s="46"/>
      <c r="CQ178" s="46"/>
      <c r="CR178" s="46"/>
      <c r="CS178" s="46"/>
      <c r="CT178" s="46"/>
      <c r="CU178" s="46"/>
      <c r="CV178" s="46"/>
      <c r="CW178" s="46"/>
      <c r="CX178" s="46"/>
      <c r="CY178" s="46"/>
      <c r="CZ178" s="46"/>
      <c r="DA178" s="46"/>
      <c r="DB178" s="46"/>
      <c r="DC178" s="46"/>
      <c r="DD178" s="46"/>
      <c r="DE178" s="46"/>
      <c r="DF178" s="46"/>
      <c r="DG178" s="46"/>
      <c r="DH178" s="46"/>
      <c r="DI178" s="46"/>
      <c r="DJ178" s="46"/>
      <c r="DK178" s="46"/>
      <c r="DL178" s="46"/>
      <c r="DM178" s="46"/>
      <c r="DN178" s="46"/>
      <c r="DO178" s="46"/>
      <c r="DP178" s="46"/>
      <c r="DQ178" s="46"/>
      <c r="DR178" s="46"/>
      <c r="DS178" s="46"/>
      <c r="DT178" s="46"/>
      <c r="DU178" s="46"/>
      <c r="DV178" s="46"/>
      <c r="DW178" s="46"/>
      <c r="DX178" s="46"/>
      <c r="DY178" s="46"/>
      <c r="DZ178" s="46"/>
      <c r="EA178" s="46"/>
      <c r="EB178" s="46"/>
      <c r="EC178" s="46"/>
      <c r="ED178" s="46"/>
      <c r="EE178" s="46"/>
      <c r="EF178" s="46"/>
      <c r="EG178" s="46"/>
      <c r="EH178" s="46"/>
      <c r="EI178" s="46"/>
      <c r="EJ178" s="46"/>
      <c r="EK178" s="46"/>
      <c r="EL178" s="46"/>
      <c r="EM178" s="46"/>
      <c r="EN178" s="46"/>
      <c r="EO178" s="46"/>
      <c r="EP178" s="46"/>
      <c r="EQ178" s="46"/>
      <c r="ER178" s="46"/>
      <c r="ES178" s="46"/>
      <c r="ET178" s="46"/>
      <c r="EU178" s="46"/>
      <c r="EV178" s="46"/>
      <c r="EW178" s="46"/>
      <c r="EX178" s="46"/>
      <c r="EY178" s="46"/>
      <c r="EZ178" s="46"/>
      <c r="FA178" s="46"/>
      <c r="FB178" s="46"/>
      <c r="FC178" s="46"/>
      <c r="FD178" s="46"/>
      <c r="FE178" s="46"/>
      <c r="FF178" s="46"/>
      <c r="FG178" s="46"/>
      <c r="FH178" s="46"/>
      <c r="FI178" s="46"/>
      <c r="FJ178" s="46"/>
      <c r="FK178" s="46"/>
      <c r="FL178" s="46"/>
      <c r="FM178" s="46"/>
      <c r="FN178" s="46"/>
      <c r="FO178" s="46"/>
      <c r="FP178" s="46"/>
      <c r="FQ178" s="46"/>
      <c r="FR178" s="46"/>
      <c r="FS178" s="46"/>
      <c r="FT178" s="46"/>
      <c r="FU178" s="46"/>
      <c r="FV178" s="46"/>
      <c r="FW178" s="46"/>
      <c r="FX178" s="46"/>
      <c r="FY178" s="46"/>
      <c r="FZ178" s="46"/>
      <c r="GA178" s="46"/>
      <c r="GB178" s="46"/>
      <c r="GC178" s="46"/>
      <c r="GD178" s="46"/>
      <c r="GE178" s="46"/>
      <c r="GF178" s="46"/>
      <c r="GG178" s="46"/>
      <c r="GH178" s="46"/>
      <c r="GI178" s="46"/>
      <c r="GJ178" s="46"/>
      <c r="GK178" s="46"/>
      <c r="GL178" s="46"/>
      <c r="GM178" s="46"/>
      <c r="GN178" s="46"/>
    </row>
    <row r="179" spans="1:196" s="66" customFormat="1" ht="72" customHeight="1" x14ac:dyDescent="0.3">
      <c r="A179" s="192"/>
      <c r="B179" s="38"/>
      <c r="C179" s="38"/>
      <c r="D179" s="38"/>
      <c r="E179" s="212" t="s">
        <v>369</v>
      </c>
      <c r="F179" s="23">
        <v>290</v>
      </c>
      <c r="G179" s="23">
        <v>290</v>
      </c>
      <c r="H179" s="23">
        <v>290</v>
      </c>
      <c r="I179" s="30">
        <f t="shared" si="192"/>
        <v>9.2069746960587171E-4</v>
      </c>
      <c r="J179" s="14">
        <f t="shared" si="140"/>
        <v>0</v>
      </c>
      <c r="K179" s="30">
        <f t="shared" si="190"/>
        <v>1</v>
      </c>
      <c r="L179" s="21">
        <v>3250</v>
      </c>
      <c r="M179" s="21">
        <v>3250</v>
      </c>
      <c r="N179" s="21">
        <v>3250</v>
      </c>
      <c r="O179" s="23">
        <v>3250</v>
      </c>
      <c r="P179" s="13">
        <f t="shared" si="175"/>
        <v>0</v>
      </c>
      <c r="Q179" s="30">
        <f t="shared" si="179"/>
        <v>1</v>
      </c>
      <c r="R179" s="21">
        <f t="shared" si="189"/>
        <v>3540</v>
      </c>
      <c r="S179" s="21">
        <f t="shared" si="191"/>
        <v>3540</v>
      </c>
      <c r="T179" s="21">
        <f t="shared" si="73"/>
        <v>3540</v>
      </c>
      <c r="U179" s="21">
        <f t="shared" si="73"/>
        <v>3540</v>
      </c>
      <c r="V179" s="21">
        <f t="shared" si="177"/>
        <v>0</v>
      </c>
      <c r="W179" s="30">
        <f t="shared" si="184"/>
        <v>1</v>
      </c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45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  <c r="BQ179" s="46"/>
      <c r="BR179" s="46"/>
      <c r="BS179" s="46"/>
      <c r="BT179" s="46"/>
      <c r="BU179" s="46"/>
      <c r="BV179" s="46"/>
      <c r="BW179" s="46"/>
      <c r="BX179" s="46"/>
      <c r="BY179" s="46"/>
      <c r="BZ179" s="46"/>
      <c r="CA179" s="46"/>
      <c r="CB179" s="46"/>
      <c r="CC179" s="46"/>
      <c r="CD179" s="46"/>
      <c r="CE179" s="46"/>
      <c r="CF179" s="46"/>
      <c r="CG179" s="46"/>
      <c r="CH179" s="46"/>
      <c r="CI179" s="46"/>
      <c r="CJ179" s="46"/>
      <c r="CK179" s="46"/>
      <c r="CL179" s="46"/>
      <c r="CM179" s="46"/>
      <c r="CN179" s="46"/>
      <c r="CO179" s="46"/>
      <c r="CP179" s="46"/>
      <c r="CQ179" s="46"/>
      <c r="CR179" s="46"/>
      <c r="CS179" s="46"/>
      <c r="CT179" s="46"/>
      <c r="CU179" s="46"/>
      <c r="CV179" s="46"/>
      <c r="CW179" s="46"/>
      <c r="CX179" s="46"/>
      <c r="CY179" s="46"/>
      <c r="CZ179" s="46"/>
      <c r="DA179" s="46"/>
      <c r="DB179" s="46"/>
      <c r="DC179" s="46"/>
      <c r="DD179" s="46"/>
      <c r="DE179" s="46"/>
      <c r="DF179" s="46"/>
      <c r="DG179" s="46"/>
      <c r="DH179" s="46"/>
      <c r="DI179" s="46"/>
      <c r="DJ179" s="46"/>
      <c r="DK179" s="46"/>
      <c r="DL179" s="46"/>
      <c r="DM179" s="46"/>
      <c r="DN179" s="46"/>
      <c r="DO179" s="46"/>
      <c r="DP179" s="46"/>
      <c r="DQ179" s="46"/>
      <c r="DR179" s="46"/>
      <c r="DS179" s="46"/>
      <c r="DT179" s="46"/>
      <c r="DU179" s="46"/>
      <c r="DV179" s="46"/>
      <c r="DW179" s="46"/>
      <c r="DX179" s="46"/>
      <c r="DY179" s="46"/>
      <c r="DZ179" s="46"/>
      <c r="EA179" s="46"/>
      <c r="EB179" s="46"/>
      <c r="EC179" s="46"/>
      <c r="ED179" s="46"/>
      <c r="EE179" s="46"/>
      <c r="EF179" s="46"/>
      <c r="EG179" s="46"/>
      <c r="EH179" s="46"/>
      <c r="EI179" s="46"/>
      <c r="EJ179" s="46"/>
      <c r="EK179" s="46"/>
      <c r="EL179" s="46"/>
      <c r="EM179" s="46"/>
      <c r="EN179" s="46"/>
      <c r="EO179" s="46"/>
      <c r="EP179" s="46"/>
      <c r="EQ179" s="46"/>
      <c r="ER179" s="46"/>
      <c r="ES179" s="46"/>
      <c r="ET179" s="46"/>
      <c r="EU179" s="46"/>
      <c r="EV179" s="46"/>
      <c r="EW179" s="46"/>
      <c r="EX179" s="46"/>
      <c r="EY179" s="46"/>
      <c r="EZ179" s="46"/>
      <c r="FA179" s="46"/>
      <c r="FB179" s="46"/>
      <c r="FC179" s="46"/>
      <c r="FD179" s="46"/>
      <c r="FE179" s="46"/>
      <c r="FF179" s="46"/>
      <c r="FG179" s="46"/>
      <c r="FH179" s="46"/>
      <c r="FI179" s="46"/>
      <c r="FJ179" s="46"/>
      <c r="FK179" s="46"/>
      <c r="FL179" s="46"/>
      <c r="FM179" s="46"/>
      <c r="FN179" s="46"/>
      <c r="FO179" s="46"/>
      <c r="FP179" s="46"/>
      <c r="FQ179" s="46"/>
      <c r="FR179" s="46"/>
      <c r="FS179" s="46"/>
      <c r="FT179" s="46"/>
      <c r="FU179" s="46"/>
      <c r="FV179" s="46"/>
      <c r="FW179" s="46"/>
      <c r="FX179" s="46"/>
      <c r="FY179" s="46"/>
      <c r="FZ179" s="46"/>
      <c r="GA179" s="46"/>
      <c r="GB179" s="46"/>
      <c r="GC179" s="46"/>
      <c r="GD179" s="46"/>
      <c r="GE179" s="46"/>
      <c r="GF179" s="46"/>
      <c r="GG179" s="46"/>
      <c r="GH179" s="46"/>
      <c r="GI179" s="46"/>
      <c r="GJ179" s="46"/>
      <c r="GK179" s="46"/>
      <c r="GL179" s="46"/>
      <c r="GM179" s="46"/>
      <c r="GN179" s="46"/>
    </row>
    <row r="180" spans="1:196" s="1" customFormat="1" ht="38.25" customHeight="1" x14ac:dyDescent="0.3">
      <c r="A180" s="237" t="s">
        <v>5</v>
      </c>
      <c r="B180" s="238"/>
      <c r="C180" s="238"/>
      <c r="D180" s="238"/>
      <c r="E180" s="238"/>
      <c r="F180" s="13">
        <f>SUM(F51,F9,F38,F71,F76,F82,F83,F84,F85,F86,F99,F136,F147:F148,F163)</f>
        <v>884870.70000000007</v>
      </c>
      <c r="G180" s="13">
        <f>SUM(G51,G9,G38,G71,G76,G82,G83,G84,G85,G86,G99,G136,G147:G148,G163)</f>
        <v>375347.10000000003</v>
      </c>
      <c r="H180" s="13">
        <f>SUM(H51,H9,H38,H71,H76,H82,H83,H84,H85,H86,H99,H136,H147:H148,H163)</f>
        <v>314978.59999999998</v>
      </c>
      <c r="I180" s="19">
        <f t="shared" si="173"/>
        <v>1</v>
      </c>
      <c r="J180" s="13">
        <f>SUM(J51,J9,J38,J71,J76,J82,J83,J84,J85,J86,J99,J136,J147:J148,J163)</f>
        <v>-60368.500000000007</v>
      </c>
      <c r="K180" s="19">
        <f t="shared" si="148"/>
        <v>0.83916620109759721</v>
      </c>
      <c r="L180" s="13">
        <f>SUM(L51,L9,L38,L71,L76,L82,L83,L84,L85,L86,L99,L136,L147:L148,L163)</f>
        <v>90858.500000000015</v>
      </c>
      <c r="M180" s="13">
        <f>SUM(M51,M9,M38,M71,M76,M82,M83,M84,M85,M86,M99,M136,M147:M148,M163)</f>
        <v>93067.9</v>
      </c>
      <c r="N180" s="13">
        <f>SUM(N51,N9,N38,N71,N76,N82,N83,N84,N85,N86,N99,N136,N147:N148,N163)</f>
        <v>66405.600000000006</v>
      </c>
      <c r="O180" s="13">
        <f>SUM(O51,O9,O38,O71,O76,O82,O83,O84,O85,O86,O99,O136,O147:O148,O163)</f>
        <v>39480.1</v>
      </c>
      <c r="P180" s="13">
        <f t="shared" si="175"/>
        <v>-26925.500000000007</v>
      </c>
      <c r="Q180" s="19">
        <f t="shared" si="176"/>
        <v>0.5945296782199091</v>
      </c>
      <c r="R180" s="13">
        <f>SUM(R51,R9,R38,R71,R76,R82,R83,R84,R85,R86,R99,R136,R147:R148,R163)</f>
        <v>975729.20000000007</v>
      </c>
      <c r="S180" s="13">
        <f>SUM(S51,S9,S38,S71,S76,S82,S83,S84,S85,S86,S99,S136,S147:S148,S163)</f>
        <v>977938.59999999986</v>
      </c>
      <c r="T180" s="13">
        <f>SUM(T51,T9,T38,T71,T76,T82,T83,T84,T85,T86,T99,T136,T147:T148,T163)</f>
        <v>441752.7</v>
      </c>
      <c r="U180" s="13">
        <f>SUM(U51,U9,U38,U71,U76,U82,U83,U84,U85,U86,U99,U136,U147:U148,U163)</f>
        <v>354458.7</v>
      </c>
      <c r="V180" s="13">
        <f>SUM(V51,V9,V38,V71,V76,V82,V83,V84,V85,V86,V99,V136,V147:V148,V163)</f>
        <v>-87294.000000000029</v>
      </c>
      <c r="W180" s="19">
        <f t="shared" si="101"/>
        <v>0.80239170015259664</v>
      </c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</row>
    <row r="181" spans="1:196" s="82" customFormat="1" ht="30" hidden="1" customHeight="1" x14ac:dyDescent="0.25">
      <c r="A181" s="192">
        <v>15</v>
      </c>
      <c r="B181" s="78">
        <v>250909</v>
      </c>
      <c r="C181" s="78">
        <v>8821</v>
      </c>
      <c r="D181" s="78">
        <v>1060</v>
      </c>
      <c r="E181" s="214" t="s">
        <v>279</v>
      </c>
      <c r="F181" s="22"/>
      <c r="G181" s="25"/>
      <c r="H181" s="25"/>
      <c r="I181" s="19">
        <f t="shared" si="173"/>
        <v>0</v>
      </c>
      <c r="J181" s="14">
        <f t="shared" si="140"/>
        <v>0</v>
      </c>
      <c r="K181" s="19" t="str">
        <f t="shared" si="148"/>
        <v/>
      </c>
      <c r="L181" s="14"/>
      <c r="M181" s="14"/>
      <c r="N181" s="14"/>
      <c r="O181" s="22"/>
      <c r="P181" s="13">
        <f t="shared" si="175"/>
        <v>0</v>
      </c>
      <c r="Q181" s="19" t="str">
        <f t="shared" si="176"/>
        <v/>
      </c>
      <c r="R181" s="14">
        <f>SUM(F181,L181)</f>
        <v>0</v>
      </c>
      <c r="S181" s="14">
        <f t="shared" si="73"/>
        <v>0</v>
      </c>
      <c r="T181" s="14">
        <f t="shared" ref="T181" si="193">SUM(G181,N181)</f>
        <v>0</v>
      </c>
      <c r="U181" s="14">
        <f t="shared" ref="U181" si="194">SUM(H181,O181)</f>
        <v>0</v>
      </c>
      <c r="V181" s="14">
        <f>U181-T181</f>
        <v>0</v>
      </c>
      <c r="W181" s="19" t="str">
        <f t="shared" si="101"/>
        <v/>
      </c>
      <c r="X181" s="79"/>
      <c r="Y181" s="79"/>
      <c r="Z181" s="79"/>
      <c r="AA181" s="79"/>
      <c r="AB181" s="79"/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  <c r="BZ181" s="80"/>
      <c r="CA181" s="80"/>
      <c r="CB181" s="80"/>
      <c r="CC181" s="80"/>
      <c r="CD181" s="80"/>
      <c r="CE181" s="80"/>
      <c r="CF181" s="80"/>
      <c r="CG181" s="80"/>
      <c r="CH181" s="80"/>
      <c r="CI181" s="80"/>
      <c r="CJ181" s="80"/>
      <c r="CK181" s="80"/>
      <c r="CL181" s="80"/>
      <c r="CM181" s="80"/>
      <c r="CN181" s="80"/>
      <c r="CO181" s="80"/>
      <c r="CP181" s="80"/>
      <c r="CQ181" s="80"/>
      <c r="CR181" s="80"/>
      <c r="CS181" s="80"/>
      <c r="CT181" s="80"/>
      <c r="CU181" s="80"/>
      <c r="CV181" s="80"/>
      <c r="CW181" s="80"/>
      <c r="CX181" s="80"/>
      <c r="CY181" s="80"/>
      <c r="CZ181" s="80"/>
      <c r="DA181" s="80"/>
      <c r="DB181" s="80"/>
      <c r="DC181" s="80"/>
      <c r="DD181" s="80"/>
      <c r="DE181" s="80"/>
      <c r="DF181" s="80"/>
      <c r="DG181" s="80"/>
      <c r="DH181" s="80"/>
      <c r="DI181" s="80"/>
      <c r="DJ181" s="80"/>
      <c r="DK181" s="80"/>
      <c r="DL181" s="80"/>
      <c r="DM181" s="80"/>
      <c r="DN181" s="80"/>
      <c r="DO181" s="80"/>
      <c r="DP181" s="80"/>
      <c r="DQ181" s="80"/>
      <c r="DR181" s="80"/>
      <c r="DS181" s="80"/>
      <c r="DT181" s="80"/>
      <c r="DU181" s="80"/>
      <c r="DV181" s="80"/>
      <c r="DW181" s="80"/>
      <c r="DX181" s="80"/>
      <c r="DY181" s="80"/>
      <c r="DZ181" s="80"/>
      <c r="EA181" s="80"/>
      <c r="EB181" s="80"/>
      <c r="EC181" s="80"/>
      <c r="ED181" s="80"/>
      <c r="EE181" s="80"/>
      <c r="EF181" s="80"/>
      <c r="EG181" s="80"/>
      <c r="EH181" s="80"/>
      <c r="EI181" s="80"/>
      <c r="EJ181" s="80"/>
      <c r="EK181" s="80"/>
      <c r="EL181" s="80"/>
      <c r="EM181" s="80"/>
      <c r="EN181" s="80"/>
      <c r="EO181" s="80"/>
      <c r="EP181" s="80"/>
      <c r="EQ181" s="80"/>
      <c r="ER181" s="80"/>
      <c r="ES181" s="80"/>
      <c r="ET181" s="80"/>
      <c r="EU181" s="80"/>
      <c r="EV181" s="80"/>
      <c r="EW181" s="80"/>
      <c r="EX181" s="80"/>
      <c r="EY181" s="80"/>
      <c r="EZ181" s="80"/>
      <c r="FA181" s="80"/>
      <c r="FB181" s="80"/>
      <c r="FC181" s="80"/>
      <c r="FD181" s="80"/>
      <c r="FE181" s="80"/>
      <c r="FF181" s="80"/>
      <c r="FG181" s="80"/>
      <c r="FH181" s="80"/>
      <c r="FI181" s="80"/>
      <c r="FJ181" s="80"/>
      <c r="FK181" s="80"/>
      <c r="FL181" s="80"/>
      <c r="FM181" s="80"/>
      <c r="FN181" s="80"/>
      <c r="FO181" s="80"/>
      <c r="FP181" s="80"/>
      <c r="FQ181" s="80"/>
      <c r="FR181" s="80"/>
      <c r="FS181" s="80"/>
      <c r="FT181" s="80"/>
      <c r="FU181" s="80"/>
      <c r="FV181" s="80"/>
      <c r="FW181" s="80"/>
      <c r="FX181" s="80"/>
      <c r="FY181" s="80"/>
      <c r="FZ181" s="80"/>
      <c r="GA181" s="80"/>
      <c r="GB181" s="80"/>
      <c r="GC181" s="80"/>
      <c r="GD181" s="80"/>
      <c r="GE181" s="81"/>
      <c r="GF181" s="81"/>
      <c r="GG181" s="81"/>
      <c r="GH181" s="81"/>
      <c r="GI181" s="81"/>
      <c r="GJ181" s="81"/>
      <c r="GK181" s="81"/>
      <c r="GL181" s="81"/>
      <c r="GM181" s="81"/>
      <c r="GN181" s="81"/>
    </row>
    <row r="182" spans="1:196" s="82" customFormat="1" ht="71.25" customHeight="1" x14ac:dyDescent="0.3">
      <c r="A182" s="192">
        <v>15</v>
      </c>
      <c r="B182" s="78">
        <v>250909</v>
      </c>
      <c r="C182" s="78">
        <v>8822</v>
      </c>
      <c r="D182" s="78">
        <v>1060</v>
      </c>
      <c r="E182" s="215" t="s">
        <v>324</v>
      </c>
      <c r="F182" s="25"/>
      <c r="G182" s="25"/>
      <c r="H182" s="25"/>
      <c r="I182" s="19">
        <f t="shared" si="173"/>
        <v>0</v>
      </c>
      <c r="J182" s="14">
        <f t="shared" si="140"/>
        <v>0</v>
      </c>
      <c r="K182" s="19" t="str">
        <f t="shared" si="148"/>
        <v/>
      </c>
      <c r="L182" s="14"/>
      <c r="M182" s="14"/>
      <c r="N182" s="14"/>
      <c r="O182" s="22">
        <v>-42.4</v>
      </c>
      <c r="P182" s="14">
        <f t="shared" si="175"/>
        <v>-42.4</v>
      </c>
      <c r="Q182" s="19" t="str">
        <f t="shared" si="176"/>
        <v/>
      </c>
      <c r="R182" s="14">
        <f>SUM(F182,L182)</f>
        <v>0</v>
      </c>
      <c r="S182" s="14" t="s">
        <v>181</v>
      </c>
      <c r="T182" s="14">
        <f t="shared" ref="T182:U185" si="195">SUM(G182,N182)</f>
        <v>0</v>
      </c>
      <c r="U182" s="14">
        <f t="shared" si="195"/>
        <v>-42.4</v>
      </c>
      <c r="V182" s="14">
        <f>U182-T182</f>
        <v>-42.4</v>
      </c>
      <c r="W182" s="19" t="str">
        <f t="shared" si="101"/>
        <v/>
      </c>
      <c r="X182" s="79"/>
      <c r="Y182" s="79"/>
      <c r="Z182" s="79"/>
      <c r="AA182" s="79"/>
      <c r="AB182" s="79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  <c r="BZ182" s="80"/>
      <c r="CA182" s="80"/>
      <c r="CB182" s="80"/>
      <c r="CC182" s="80"/>
      <c r="CD182" s="80"/>
      <c r="CE182" s="80"/>
      <c r="CF182" s="80"/>
      <c r="CG182" s="80"/>
      <c r="CH182" s="80"/>
      <c r="CI182" s="80"/>
      <c r="CJ182" s="80"/>
      <c r="CK182" s="80"/>
      <c r="CL182" s="80"/>
      <c r="CM182" s="80"/>
      <c r="CN182" s="80"/>
      <c r="CO182" s="80"/>
      <c r="CP182" s="80"/>
      <c r="CQ182" s="80"/>
      <c r="CR182" s="80"/>
      <c r="CS182" s="80"/>
      <c r="CT182" s="80"/>
      <c r="CU182" s="80"/>
      <c r="CV182" s="80"/>
      <c r="CW182" s="80"/>
      <c r="CX182" s="80"/>
      <c r="CY182" s="80"/>
      <c r="CZ182" s="80"/>
      <c r="DA182" s="80"/>
      <c r="DB182" s="80"/>
      <c r="DC182" s="80"/>
      <c r="DD182" s="80"/>
      <c r="DE182" s="80"/>
      <c r="DF182" s="80"/>
      <c r="DG182" s="80"/>
      <c r="DH182" s="80"/>
      <c r="DI182" s="80"/>
      <c r="DJ182" s="80"/>
      <c r="DK182" s="80"/>
      <c r="DL182" s="80"/>
      <c r="DM182" s="80"/>
      <c r="DN182" s="80"/>
      <c r="DO182" s="80"/>
      <c r="DP182" s="80"/>
      <c r="DQ182" s="80"/>
      <c r="DR182" s="80"/>
      <c r="DS182" s="80"/>
      <c r="DT182" s="80"/>
      <c r="DU182" s="80"/>
      <c r="DV182" s="80"/>
      <c r="DW182" s="80"/>
      <c r="DX182" s="80"/>
      <c r="DY182" s="80"/>
      <c r="DZ182" s="80"/>
      <c r="EA182" s="80"/>
      <c r="EB182" s="80"/>
      <c r="EC182" s="80"/>
      <c r="ED182" s="80"/>
      <c r="EE182" s="80"/>
      <c r="EF182" s="80"/>
      <c r="EG182" s="80"/>
      <c r="EH182" s="80"/>
      <c r="EI182" s="80"/>
      <c r="EJ182" s="80"/>
      <c r="EK182" s="80"/>
      <c r="EL182" s="80"/>
      <c r="EM182" s="80"/>
      <c r="EN182" s="80"/>
      <c r="EO182" s="80"/>
      <c r="EP182" s="80"/>
      <c r="EQ182" s="80"/>
      <c r="ER182" s="80"/>
      <c r="ES182" s="80"/>
      <c r="ET182" s="80"/>
      <c r="EU182" s="80"/>
      <c r="EV182" s="80"/>
      <c r="EW182" s="80"/>
      <c r="EX182" s="80"/>
      <c r="EY182" s="80"/>
      <c r="EZ182" s="80"/>
      <c r="FA182" s="80"/>
      <c r="FB182" s="80"/>
      <c r="FC182" s="80"/>
      <c r="FD182" s="80"/>
      <c r="FE182" s="80"/>
      <c r="FF182" s="80"/>
      <c r="FG182" s="80"/>
      <c r="FH182" s="80"/>
      <c r="FI182" s="80"/>
      <c r="FJ182" s="80"/>
      <c r="FK182" s="80"/>
      <c r="FL182" s="80"/>
      <c r="FM182" s="80"/>
      <c r="FN182" s="80"/>
      <c r="FO182" s="80"/>
      <c r="FP182" s="80"/>
      <c r="FQ182" s="80"/>
      <c r="FR182" s="80"/>
      <c r="FS182" s="80"/>
      <c r="FT182" s="80"/>
      <c r="FU182" s="80"/>
      <c r="FV182" s="80"/>
      <c r="FW182" s="80"/>
      <c r="FX182" s="80"/>
      <c r="FY182" s="80"/>
      <c r="FZ182" s="80"/>
      <c r="GA182" s="80"/>
      <c r="GB182" s="80"/>
      <c r="GC182" s="80"/>
      <c r="GD182" s="80"/>
      <c r="GE182" s="81"/>
      <c r="GF182" s="81"/>
      <c r="GG182" s="81"/>
      <c r="GH182" s="81"/>
      <c r="GI182" s="81"/>
      <c r="GJ182" s="81"/>
      <c r="GK182" s="81"/>
      <c r="GL182" s="81"/>
      <c r="GM182" s="81"/>
      <c r="GN182" s="81"/>
    </row>
    <row r="183" spans="1:196" s="82" customFormat="1" ht="31.5" customHeight="1" x14ac:dyDescent="0.3">
      <c r="A183" s="192">
        <v>16</v>
      </c>
      <c r="B183" s="78"/>
      <c r="C183" s="78">
        <v>8861</v>
      </c>
      <c r="D183" s="38" t="s">
        <v>76</v>
      </c>
      <c r="E183" s="228" t="s">
        <v>381</v>
      </c>
      <c r="F183" s="22">
        <v>1783.3</v>
      </c>
      <c r="G183" s="22">
        <v>1783.3</v>
      </c>
      <c r="H183" s="22"/>
      <c r="I183" s="16">
        <f t="shared" si="173"/>
        <v>0</v>
      </c>
      <c r="J183" s="14">
        <f t="shared" si="140"/>
        <v>-1783.3</v>
      </c>
      <c r="K183" s="16">
        <f t="shared" si="148"/>
        <v>0</v>
      </c>
      <c r="L183" s="14"/>
      <c r="M183" s="14"/>
      <c r="N183" s="14"/>
      <c r="O183" s="22"/>
      <c r="P183" s="14">
        <f t="shared" si="175"/>
        <v>0</v>
      </c>
      <c r="Q183" s="16" t="str">
        <f t="shared" si="176"/>
        <v/>
      </c>
      <c r="R183" s="14">
        <f t="shared" ref="R183:R184" si="196">SUM(F183,L183)</f>
        <v>1783.3</v>
      </c>
      <c r="S183" s="14"/>
      <c r="T183" s="14">
        <f t="shared" si="195"/>
        <v>1783.3</v>
      </c>
      <c r="U183" s="14">
        <f t="shared" si="195"/>
        <v>0</v>
      </c>
      <c r="V183" s="14">
        <f t="shared" ref="V183:V184" si="197">U183-T183</f>
        <v>-1783.3</v>
      </c>
      <c r="W183" s="16">
        <f t="shared" si="101"/>
        <v>0</v>
      </c>
      <c r="X183" s="79"/>
      <c r="Y183" s="79"/>
      <c r="Z183" s="79"/>
      <c r="AA183" s="79"/>
      <c r="AB183" s="79"/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  <c r="BZ183" s="80"/>
      <c r="CA183" s="80"/>
      <c r="CB183" s="80"/>
      <c r="CC183" s="80"/>
      <c r="CD183" s="80"/>
      <c r="CE183" s="80"/>
      <c r="CF183" s="80"/>
      <c r="CG183" s="80"/>
      <c r="CH183" s="80"/>
      <c r="CI183" s="80"/>
      <c r="CJ183" s="80"/>
      <c r="CK183" s="80"/>
      <c r="CL183" s="80"/>
      <c r="CM183" s="80"/>
      <c r="CN183" s="80"/>
      <c r="CO183" s="80"/>
      <c r="CP183" s="80"/>
      <c r="CQ183" s="80"/>
      <c r="CR183" s="80"/>
      <c r="CS183" s="80"/>
      <c r="CT183" s="80"/>
      <c r="CU183" s="80"/>
      <c r="CV183" s="80"/>
      <c r="CW183" s="80"/>
      <c r="CX183" s="80"/>
      <c r="CY183" s="80"/>
      <c r="CZ183" s="80"/>
      <c r="DA183" s="80"/>
      <c r="DB183" s="80"/>
      <c r="DC183" s="80"/>
      <c r="DD183" s="80"/>
      <c r="DE183" s="80"/>
      <c r="DF183" s="80"/>
      <c r="DG183" s="80"/>
      <c r="DH183" s="80"/>
      <c r="DI183" s="80"/>
      <c r="DJ183" s="80"/>
      <c r="DK183" s="80"/>
      <c r="DL183" s="80"/>
      <c r="DM183" s="80"/>
      <c r="DN183" s="80"/>
      <c r="DO183" s="80"/>
      <c r="DP183" s="80"/>
      <c r="DQ183" s="80"/>
      <c r="DR183" s="80"/>
      <c r="DS183" s="80"/>
      <c r="DT183" s="80"/>
      <c r="DU183" s="80"/>
      <c r="DV183" s="80"/>
      <c r="DW183" s="80"/>
      <c r="DX183" s="80"/>
      <c r="DY183" s="80"/>
      <c r="DZ183" s="80"/>
      <c r="EA183" s="80"/>
      <c r="EB183" s="80"/>
      <c r="EC183" s="80"/>
      <c r="ED183" s="80"/>
      <c r="EE183" s="80"/>
      <c r="EF183" s="80"/>
      <c r="EG183" s="80"/>
      <c r="EH183" s="80"/>
      <c r="EI183" s="80"/>
      <c r="EJ183" s="80"/>
      <c r="EK183" s="80"/>
      <c r="EL183" s="80"/>
      <c r="EM183" s="80"/>
      <c r="EN183" s="80"/>
      <c r="EO183" s="80"/>
      <c r="EP183" s="80"/>
      <c r="EQ183" s="80"/>
      <c r="ER183" s="80"/>
      <c r="ES183" s="80"/>
      <c r="ET183" s="80"/>
      <c r="EU183" s="80"/>
      <c r="EV183" s="80"/>
      <c r="EW183" s="80"/>
      <c r="EX183" s="80"/>
      <c r="EY183" s="80"/>
      <c r="EZ183" s="80"/>
      <c r="FA183" s="80"/>
      <c r="FB183" s="80"/>
      <c r="FC183" s="80"/>
      <c r="FD183" s="80"/>
      <c r="FE183" s="80"/>
      <c r="FF183" s="80"/>
      <c r="FG183" s="80"/>
      <c r="FH183" s="80"/>
      <c r="FI183" s="80"/>
      <c r="FJ183" s="80"/>
      <c r="FK183" s="80"/>
      <c r="FL183" s="80"/>
      <c r="FM183" s="80"/>
      <c r="FN183" s="80"/>
      <c r="FO183" s="80"/>
      <c r="FP183" s="80"/>
      <c r="FQ183" s="80"/>
      <c r="FR183" s="80"/>
      <c r="FS183" s="80"/>
      <c r="FT183" s="80"/>
      <c r="FU183" s="80"/>
      <c r="FV183" s="80"/>
      <c r="FW183" s="80"/>
      <c r="FX183" s="80"/>
      <c r="FY183" s="80"/>
      <c r="FZ183" s="80"/>
      <c r="GA183" s="80"/>
      <c r="GB183" s="80"/>
      <c r="GC183" s="80"/>
      <c r="GD183" s="80"/>
      <c r="GE183" s="81"/>
      <c r="GF183" s="81"/>
      <c r="GG183" s="81"/>
      <c r="GH183" s="81"/>
      <c r="GI183" s="81"/>
      <c r="GJ183" s="81"/>
      <c r="GK183" s="81"/>
      <c r="GL183" s="81"/>
      <c r="GM183" s="81"/>
      <c r="GN183" s="81"/>
    </row>
    <row r="184" spans="1:196" s="82" customFormat="1" ht="36.75" customHeight="1" x14ac:dyDescent="0.25">
      <c r="A184" s="192">
        <v>17</v>
      </c>
      <c r="B184" s="78"/>
      <c r="C184" s="78">
        <v>8862</v>
      </c>
      <c r="D184" s="38" t="s">
        <v>76</v>
      </c>
      <c r="E184" s="229" t="s">
        <v>382</v>
      </c>
      <c r="F184" s="22">
        <v>-1783.3</v>
      </c>
      <c r="G184" s="22">
        <v>-1783.3</v>
      </c>
      <c r="H184" s="22"/>
      <c r="I184" s="16">
        <f t="shared" si="173"/>
        <v>0</v>
      </c>
      <c r="J184" s="14">
        <f t="shared" si="140"/>
        <v>1783.3</v>
      </c>
      <c r="K184" s="16">
        <f t="shared" si="148"/>
        <v>0</v>
      </c>
      <c r="L184" s="14"/>
      <c r="M184" s="14"/>
      <c r="N184" s="14"/>
      <c r="O184" s="22"/>
      <c r="P184" s="14">
        <f t="shared" si="175"/>
        <v>0</v>
      </c>
      <c r="Q184" s="16" t="str">
        <f t="shared" si="176"/>
        <v/>
      </c>
      <c r="R184" s="14">
        <f t="shared" si="196"/>
        <v>-1783.3</v>
      </c>
      <c r="S184" s="14"/>
      <c r="T184" s="14">
        <f t="shared" si="195"/>
        <v>-1783.3</v>
      </c>
      <c r="U184" s="14">
        <f t="shared" si="195"/>
        <v>0</v>
      </c>
      <c r="V184" s="14">
        <f t="shared" si="197"/>
        <v>1783.3</v>
      </c>
      <c r="W184" s="16">
        <f t="shared" si="101"/>
        <v>0</v>
      </c>
      <c r="X184" s="79"/>
      <c r="Y184" s="79"/>
      <c r="Z184" s="79"/>
      <c r="AA184" s="79"/>
      <c r="AB184" s="79"/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  <c r="BZ184" s="80"/>
      <c r="CA184" s="80"/>
      <c r="CB184" s="80"/>
      <c r="CC184" s="80"/>
      <c r="CD184" s="80"/>
      <c r="CE184" s="80"/>
      <c r="CF184" s="80"/>
      <c r="CG184" s="80"/>
      <c r="CH184" s="80"/>
      <c r="CI184" s="80"/>
      <c r="CJ184" s="80"/>
      <c r="CK184" s="80"/>
      <c r="CL184" s="80"/>
      <c r="CM184" s="80"/>
      <c r="CN184" s="80"/>
      <c r="CO184" s="80"/>
      <c r="CP184" s="80"/>
      <c r="CQ184" s="80"/>
      <c r="CR184" s="80"/>
      <c r="CS184" s="80"/>
      <c r="CT184" s="80"/>
      <c r="CU184" s="80"/>
      <c r="CV184" s="80"/>
      <c r="CW184" s="80"/>
      <c r="CX184" s="80"/>
      <c r="CY184" s="80"/>
      <c r="CZ184" s="80"/>
      <c r="DA184" s="80"/>
      <c r="DB184" s="80"/>
      <c r="DC184" s="80"/>
      <c r="DD184" s="80"/>
      <c r="DE184" s="80"/>
      <c r="DF184" s="80"/>
      <c r="DG184" s="80"/>
      <c r="DH184" s="80"/>
      <c r="DI184" s="80"/>
      <c r="DJ184" s="80"/>
      <c r="DK184" s="80"/>
      <c r="DL184" s="80"/>
      <c r="DM184" s="80"/>
      <c r="DN184" s="80"/>
      <c r="DO184" s="80"/>
      <c r="DP184" s="80"/>
      <c r="DQ184" s="80"/>
      <c r="DR184" s="80"/>
      <c r="DS184" s="80"/>
      <c r="DT184" s="80"/>
      <c r="DU184" s="80"/>
      <c r="DV184" s="80"/>
      <c r="DW184" s="80"/>
      <c r="DX184" s="80"/>
      <c r="DY184" s="80"/>
      <c r="DZ184" s="80"/>
      <c r="EA184" s="80"/>
      <c r="EB184" s="80"/>
      <c r="EC184" s="80"/>
      <c r="ED184" s="80"/>
      <c r="EE184" s="80"/>
      <c r="EF184" s="80"/>
      <c r="EG184" s="80"/>
      <c r="EH184" s="80"/>
      <c r="EI184" s="80"/>
      <c r="EJ184" s="80"/>
      <c r="EK184" s="80"/>
      <c r="EL184" s="80"/>
      <c r="EM184" s="80"/>
      <c r="EN184" s="80"/>
      <c r="EO184" s="80"/>
      <c r="EP184" s="80"/>
      <c r="EQ184" s="80"/>
      <c r="ER184" s="80"/>
      <c r="ES184" s="80"/>
      <c r="ET184" s="80"/>
      <c r="EU184" s="80"/>
      <c r="EV184" s="80"/>
      <c r="EW184" s="80"/>
      <c r="EX184" s="80"/>
      <c r="EY184" s="80"/>
      <c r="EZ184" s="80"/>
      <c r="FA184" s="80"/>
      <c r="FB184" s="80"/>
      <c r="FC184" s="80"/>
      <c r="FD184" s="80"/>
      <c r="FE184" s="80"/>
      <c r="FF184" s="80"/>
      <c r="FG184" s="80"/>
      <c r="FH184" s="80"/>
      <c r="FI184" s="80"/>
      <c r="FJ184" s="80"/>
      <c r="FK184" s="80"/>
      <c r="FL184" s="80"/>
      <c r="FM184" s="80"/>
      <c r="FN184" s="80"/>
      <c r="FO184" s="80"/>
      <c r="FP184" s="80"/>
      <c r="FQ184" s="80"/>
      <c r="FR184" s="80"/>
      <c r="FS184" s="80"/>
      <c r="FT184" s="80"/>
      <c r="FU184" s="80"/>
      <c r="FV184" s="80"/>
      <c r="FW184" s="80"/>
      <c r="FX184" s="80"/>
      <c r="FY184" s="80"/>
      <c r="FZ184" s="80"/>
      <c r="GA184" s="80"/>
      <c r="GB184" s="80"/>
      <c r="GC184" s="80"/>
      <c r="GD184" s="80"/>
      <c r="GE184" s="81"/>
      <c r="GF184" s="81"/>
      <c r="GG184" s="81"/>
      <c r="GH184" s="81"/>
      <c r="GI184" s="81"/>
      <c r="GJ184" s="81"/>
      <c r="GK184" s="81"/>
      <c r="GL184" s="81"/>
      <c r="GM184" s="81"/>
      <c r="GN184" s="81"/>
    </row>
    <row r="185" spans="1:196" s="86" customFormat="1" ht="40.5" customHeight="1" x14ac:dyDescent="0.3">
      <c r="A185" s="216"/>
      <c r="B185" s="217"/>
      <c r="C185" s="217"/>
      <c r="D185" s="217"/>
      <c r="E185" s="191" t="s">
        <v>33</v>
      </c>
      <c r="F185" s="218">
        <f>SUM(F180:F184)</f>
        <v>884870.70000000007</v>
      </c>
      <c r="G185" s="218">
        <f t="shared" ref="G185:H185" si="198">SUM(G180:G184)</f>
        <v>375347.10000000003</v>
      </c>
      <c r="H185" s="218">
        <f t="shared" si="198"/>
        <v>314978.59999999998</v>
      </c>
      <c r="I185" s="19">
        <f t="shared" si="173"/>
        <v>1</v>
      </c>
      <c r="J185" s="13">
        <f t="shared" si="140"/>
        <v>-60368.500000000058</v>
      </c>
      <c r="K185" s="19">
        <f t="shared" si="148"/>
        <v>0.83916620109759721</v>
      </c>
      <c r="L185" s="218">
        <f>SUM(L180:L184)</f>
        <v>90858.500000000015</v>
      </c>
      <c r="M185" s="218">
        <f t="shared" ref="M185:O185" si="199">SUM(M180:M184)</f>
        <v>93067.9</v>
      </c>
      <c r="N185" s="218">
        <f t="shared" si="199"/>
        <v>66405.600000000006</v>
      </c>
      <c r="O185" s="218">
        <f t="shared" si="199"/>
        <v>39437.699999999997</v>
      </c>
      <c r="P185" s="13">
        <f t="shared" si="175"/>
        <v>-26967.900000000009</v>
      </c>
      <c r="Q185" s="19">
        <f t="shared" si="176"/>
        <v>0.59389117785247014</v>
      </c>
      <c r="R185" s="13">
        <f>SUM(F185,L185)</f>
        <v>975729.20000000007</v>
      </c>
      <c r="S185" s="13">
        <f>SUM(F185,M185)</f>
        <v>977938.60000000009</v>
      </c>
      <c r="T185" s="13">
        <f>SUM(G185,N185)</f>
        <v>441752.70000000007</v>
      </c>
      <c r="U185" s="13">
        <f t="shared" si="195"/>
        <v>354416.3</v>
      </c>
      <c r="V185" s="13">
        <f>U185-T185</f>
        <v>-87336.400000000081</v>
      </c>
      <c r="W185" s="19">
        <f t="shared" si="101"/>
        <v>0.80229571884903006</v>
      </c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84"/>
      <c r="EB185" s="84"/>
      <c r="EC185" s="84"/>
      <c r="ED185" s="84"/>
      <c r="EE185" s="84"/>
      <c r="EF185" s="84"/>
      <c r="EG185" s="84"/>
      <c r="EH185" s="84"/>
      <c r="EI185" s="84"/>
      <c r="EJ185" s="84"/>
      <c r="EK185" s="84"/>
      <c r="EL185" s="84"/>
      <c r="EM185" s="84"/>
      <c r="EN185" s="84"/>
      <c r="EO185" s="84"/>
      <c r="EP185" s="84"/>
      <c r="EQ185" s="84"/>
      <c r="ER185" s="84"/>
      <c r="ES185" s="84"/>
      <c r="ET185" s="84"/>
      <c r="EU185" s="84"/>
      <c r="EV185" s="84"/>
      <c r="EW185" s="84"/>
      <c r="EX185" s="84"/>
      <c r="EY185" s="84"/>
      <c r="EZ185" s="84"/>
      <c r="FA185" s="84"/>
      <c r="FB185" s="84"/>
      <c r="FC185" s="84"/>
      <c r="FD185" s="84"/>
      <c r="FE185" s="84"/>
      <c r="FF185" s="84"/>
      <c r="FG185" s="84"/>
      <c r="FH185" s="84"/>
      <c r="FI185" s="84"/>
      <c r="FJ185" s="84"/>
      <c r="FK185" s="84"/>
      <c r="FL185" s="84"/>
      <c r="FM185" s="84"/>
      <c r="FN185" s="84"/>
      <c r="FO185" s="84"/>
      <c r="FP185" s="84"/>
      <c r="FQ185" s="84"/>
      <c r="FR185" s="84"/>
      <c r="FS185" s="84"/>
      <c r="FT185" s="84"/>
      <c r="FU185" s="84"/>
      <c r="FV185" s="84"/>
      <c r="FW185" s="84"/>
      <c r="FX185" s="84"/>
      <c r="FY185" s="84"/>
      <c r="FZ185" s="84"/>
      <c r="GA185" s="84"/>
      <c r="GB185" s="84"/>
      <c r="GC185" s="84"/>
      <c r="GD185" s="84"/>
      <c r="GE185" s="85"/>
      <c r="GF185" s="85"/>
      <c r="GG185" s="85"/>
      <c r="GH185" s="85"/>
      <c r="GI185" s="85"/>
      <c r="GJ185" s="85"/>
      <c r="GK185" s="85"/>
      <c r="GL185" s="85"/>
      <c r="GM185" s="85"/>
      <c r="GN185" s="85"/>
    </row>
    <row r="186" spans="1:196" ht="86.25" customHeight="1" x14ac:dyDescent="0.4">
      <c r="E186" s="236" t="s">
        <v>339</v>
      </c>
      <c r="F186" s="236"/>
      <c r="G186" s="88"/>
      <c r="H186" s="139"/>
      <c r="I186" s="89"/>
      <c r="J186" s="167">
        <f t="shared" si="140"/>
        <v>0</v>
      </c>
      <c r="K186" s="168"/>
      <c r="L186" s="88"/>
      <c r="M186" s="169" t="s">
        <v>340</v>
      </c>
      <c r="N186" s="140"/>
      <c r="O186" s="170"/>
      <c r="P186" s="171">
        <f t="shared" si="175"/>
        <v>0</v>
      </c>
      <c r="Q186" s="10"/>
      <c r="U186" s="10"/>
      <c r="V186" s="10"/>
      <c r="W186" s="10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</row>
    <row r="187" spans="1:196" ht="45" hidden="1" customHeight="1" x14ac:dyDescent="0.4">
      <c r="E187" s="139"/>
      <c r="F187" s="88"/>
      <c r="G187" s="140"/>
      <c r="H187" s="89"/>
      <c r="I187" s="89"/>
      <c r="J187" s="171">
        <f>G185-H185</f>
        <v>60368.500000000058</v>
      </c>
      <c r="K187" s="177">
        <f>SUM(H185/G185)*100</f>
        <v>83.91662010975972</v>
      </c>
      <c r="L187" s="178"/>
      <c r="M187" s="178"/>
      <c r="N187" s="178"/>
      <c r="O187" s="179"/>
      <c r="P187" s="171">
        <f t="shared" si="175"/>
        <v>0</v>
      </c>
      <c r="Q187" s="123">
        <f>SUM(O185/N185)*100</f>
        <v>59.389117785247016</v>
      </c>
      <c r="R187" s="92">
        <f>SUM(F185,L185)</f>
        <v>975729.20000000007</v>
      </c>
      <c r="S187" s="92">
        <f>SUM(F185,M185)</f>
        <v>977938.60000000009</v>
      </c>
      <c r="T187" s="92">
        <f>SUM(G185,N185)</f>
        <v>441752.70000000007</v>
      </c>
      <c r="U187" s="92">
        <f>SUM(H185,O185)</f>
        <v>354416.3</v>
      </c>
      <c r="V187" s="92">
        <f>SUM(U185-T185)</f>
        <v>-87336.400000000081</v>
      </c>
      <c r="W187" s="123">
        <f>SUM(U185/T185)*100</f>
        <v>80.22957188490301</v>
      </c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</row>
    <row r="188" spans="1:196" ht="26.25" hidden="1" x14ac:dyDescent="0.4">
      <c r="E188" s="139"/>
      <c r="F188" s="139"/>
      <c r="G188" s="139"/>
      <c r="H188" s="139"/>
      <c r="I188" s="139"/>
      <c r="J188" s="167">
        <f t="shared" si="140"/>
        <v>0</v>
      </c>
      <c r="K188" s="180"/>
      <c r="L188" s="181"/>
      <c r="M188" s="181"/>
      <c r="N188" s="181"/>
      <c r="O188" s="84"/>
      <c r="P188" s="171">
        <f t="shared" si="175"/>
        <v>0</v>
      </c>
      <c r="Q188" s="85"/>
      <c r="R188" s="85"/>
      <c r="S188" s="85"/>
      <c r="T188" s="85"/>
      <c r="U188" s="85"/>
      <c r="V188" s="85"/>
      <c r="W188" s="85"/>
    </row>
    <row r="189" spans="1:196" ht="26.25" hidden="1" x14ac:dyDescent="0.4">
      <c r="E189" s="139"/>
      <c r="F189" s="139"/>
      <c r="G189" s="139"/>
      <c r="H189" s="139"/>
      <c r="I189" s="139"/>
      <c r="J189" s="167">
        <f t="shared" si="140"/>
        <v>0</v>
      </c>
      <c r="K189" s="180"/>
      <c r="L189" s="181"/>
      <c r="M189" s="181"/>
      <c r="N189" s="181"/>
      <c r="O189" s="84"/>
      <c r="P189" s="171">
        <f t="shared" si="175"/>
        <v>0</v>
      </c>
      <c r="Q189" s="85"/>
      <c r="R189" s="85"/>
      <c r="S189" s="85"/>
      <c r="T189" s="85"/>
      <c r="U189" s="85"/>
      <c r="V189" s="85"/>
      <c r="W189" s="85"/>
    </row>
    <row r="190" spans="1:196" ht="37.9" hidden="1" customHeight="1" x14ac:dyDescent="0.4">
      <c r="E190" s="142" t="s">
        <v>218</v>
      </c>
      <c r="F190" s="141"/>
      <c r="G190" s="141"/>
      <c r="H190" s="141"/>
      <c r="I190" s="141"/>
      <c r="J190" s="167">
        <f t="shared" si="140"/>
        <v>0</v>
      </c>
      <c r="K190" s="182"/>
      <c r="L190" s="182"/>
      <c r="M190" s="182"/>
      <c r="N190" s="182"/>
      <c r="O190" s="183"/>
      <c r="P190" s="171">
        <f t="shared" si="175"/>
        <v>0</v>
      </c>
      <c r="Q190" s="94"/>
      <c r="R190" s="94"/>
      <c r="S190" s="94"/>
      <c r="T190" s="94"/>
      <c r="U190" s="94"/>
    </row>
    <row r="191" spans="1:196" ht="26.25" hidden="1" x14ac:dyDescent="0.4">
      <c r="E191" s="142" t="s">
        <v>316</v>
      </c>
      <c r="F191" s="139"/>
      <c r="G191" s="139"/>
      <c r="H191" s="139"/>
      <c r="I191" s="139"/>
      <c r="J191" s="167">
        <f t="shared" si="140"/>
        <v>0</v>
      </c>
      <c r="K191" s="184"/>
      <c r="L191" s="185"/>
      <c r="M191" s="185"/>
      <c r="N191" s="185"/>
      <c r="O191" s="6"/>
      <c r="P191" s="171">
        <f t="shared" si="175"/>
        <v>0</v>
      </c>
    </row>
    <row r="192" spans="1:196" s="63" customFormat="1" ht="37.15" hidden="1" customHeight="1" x14ac:dyDescent="0.4">
      <c r="B192" s="97"/>
      <c r="C192" s="97"/>
      <c r="D192" s="98"/>
      <c r="E192" s="160" t="s">
        <v>346</v>
      </c>
      <c r="F192" s="11">
        <f>F18</f>
        <v>184313.3</v>
      </c>
      <c r="G192" s="11">
        <f>G18</f>
        <v>73518.899999999994</v>
      </c>
      <c r="H192" s="11">
        <f>H18</f>
        <v>71997.399999999994</v>
      </c>
      <c r="I192" s="11"/>
      <c r="J192" s="165">
        <f t="shared" si="140"/>
        <v>-1521.5</v>
      </c>
      <c r="K192" s="174">
        <f t="shared" ref="K192:K207" si="200">IFERROR(100%*(H192/G192),"")</f>
        <v>0.97930464139153328</v>
      </c>
      <c r="L192" s="175">
        <f>L18</f>
        <v>0</v>
      </c>
      <c r="M192" s="175">
        <f>M18</f>
        <v>0</v>
      </c>
      <c r="N192" s="175">
        <f>N18</f>
        <v>0</v>
      </c>
      <c r="O192" s="176">
        <f>O18</f>
        <v>0</v>
      </c>
      <c r="P192" s="166">
        <f t="shared" si="175"/>
        <v>0</v>
      </c>
      <c r="Q192" s="223" t="str">
        <f t="shared" ref="Q192:Q208" si="201">IFERROR(100%*(O192/N192),"")</f>
        <v/>
      </c>
      <c r="R192" s="18">
        <f t="shared" ref="R192:R193" si="202">SUM(F192,L192)</f>
        <v>184313.3</v>
      </c>
      <c r="S192" s="13">
        <f>SUM(F192,M192)</f>
        <v>184313.3</v>
      </c>
      <c r="T192" s="219">
        <f t="shared" ref="T192:T193" si="203">SUM(G192,N192)</f>
        <v>73518.899999999994</v>
      </c>
      <c r="U192" s="219">
        <f t="shared" ref="U192:U193" si="204">SUM(H192,O192)</f>
        <v>71997.399999999994</v>
      </c>
      <c r="V192" s="14">
        <f t="shared" ref="V192:V193" si="205">U192-T192</f>
        <v>-1521.5</v>
      </c>
      <c r="W192" s="108">
        <f t="shared" ref="W192:W193" si="206">IFERROR(100%*(U192/T192),"")</f>
        <v>0.97930464139153328</v>
      </c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</row>
    <row r="193" spans="2:196" s="63" customFormat="1" ht="41.25" hidden="1" customHeight="1" x14ac:dyDescent="0.3">
      <c r="B193" s="97"/>
      <c r="C193" s="97"/>
      <c r="D193" s="97"/>
      <c r="E193" s="161" t="s">
        <v>333</v>
      </c>
      <c r="F193" s="12">
        <f>F20</f>
        <v>0</v>
      </c>
      <c r="G193" s="12">
        <f>G20</f>
        <v>0</v>
      </c>
      <c r="H193" s="12">
        <f>H20</f>
        <v>0</v>
      </c>
      <c r="I193" s="12"/>
      <c r="J193" s="14">
        <f t="shared" si="140"/>
        <v>0</v>
      </c>
      <c r="K193" s="157" t="str">
        <f t="shared" si="200"/>
        <v/>
      </c>
      <c r="L193" s="144">
        <f>L20</f>
        <v>0</v>
      </c>
      <c r="M193" s="144">
        <f>M20</f>
        <v>0</v>
      </c>
      <c r="N193" s="144">
        <f>N20</f>
        <v>0</v>
      </c>
      <c r="O193" s="12">
        <f>O20</f>
        <v>0</v>
      </c>
      <c r="P193" s="13">
        <f t="shared" si="175"/>
        <v>0</v>
      </c>
      <c r="Q193" s="223" t="str">
        <f t="shared" si="201"/>
        <v/>
      </c>
      <c r="R193" s="18">
        <f t="shared" si="202"/>
        <v>0</v>
      </c>
      <c r="S193" s="13">
        <f t="shared" ref="S193:S202" si="207">SUM(F193,M193)</f>
        <v>0</v>
      </c>
      <c r="T193" s="13">
        <f t="shared" si="203"/>
        <v>0</v>
      </c>
      <c r="U193" s="13">
        <f t="shared" si="204"/>
        <v>0</v>
      </c>
      <c r="V193" s="14">
        <f t="shared" si="205"/>
        <v>0</v>
      </c>
      <c r="W193" s="108" t="str">
        <f t="shared" si="206"/>
        <v/>
      </c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</row>
    <row r="194" spans="2:196" s="63" customFormat="1" ht="65.25" hidden="1" customHeight="1" x14ac:dyDescent="0.25">
      <c r="B194" s="97"/>
      <c r="C194" s="97"/>
      <c r="D194" s="99"/>
      <c r="E194" s="162" t="s">
        <v>345</v>
      </c>
      <c r="F194" s="12">
        <f>F29</f>
        <v>2085.3000000000002</v>
      </c>
      <c r="G194" s="12">
        <f>G29</f>
        <v>831.6</v>
      </c>
      <c r="H194" s="12">
        <f>H29</f>
        <v>721.2</v>
      </c>
      <c r="I194" s="12"/>
      <c r="J194" s="14">
        <f t="shared" si="140"/>
        <v>-110.39999999999998</v>
      </c>
      <c r="K194" s="157">
        <f t="shared" si="200"/>
        <v>0.86724386724386726</v>
      </c>
      <c r="L194" s="144">
        <f>L29</f>
        <v>0</v>
      </c>
      <c r="M194" s="144">
        <f>M29</f>
        <v>0</v>
      </c>
      <c r="N194" s="144">
        <f>N29</f>
        <v>0</v>
      </c>
      <c r="O194" s="12">
        <f>O29</f>
        <v>0</v>
      </c>
      <c r="P194" s="13">
        <f t="shared" si="175"/>
        <v>0</v>
      </c>
      <c r="Q194" s="223" t="str">
        <f t="shared" si="201"/>
        <v/>
      </c>
      <c r="R194" s="18">
        <f t="shared" ref="R194:R208" si="208">SUM(F194,L194)</f>
        <v>2085.3000000000002</v>
      </c>
      <c r="S194" s="13">
        <f t="shared" si="207"/>
        <v>2085.3000000000002</v>
      </c>
      <c r="T194" s="13">
        <f t="shared" ref="T194:T208" si="209">SUM(G194,N194)</f>
        <v>831.6</v>
      </c>
      <c r="U194" s="13">
        <f t="shared" ref="U194:U208" si="210">SUM(H194,O194)</f>
        <v>721.2</v>
      </c>
      <c r="V194" s="14">
        <f t="shared" ref="V194:V208" si="211">U194-T194</f>
        <v>-110.39999999999998</v>
      </c>
      <c r="W194" s="108">
        <f t="shared" ref="W194:W208" si="212">IFERROR(100%*(U194/T194),"")</f>
        <v>0.86724386724386726</v>
      </c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</row>
    <row r="195" spans="2:196" s="63" customFormat="1" ht="44.25" hidden="1" customHeight="1" x14ac:dyDescent="0.4">
      <c r="B195" s="97"/>
      <c r="C195" s="97"/>
      <c r="D195" s="97"/>
      <c r="E195" s="160" t="s">
        <v>344</v>
      </c>
      <c r="F195" s="12">
        <f t="shared" ref="F195:H196" si="213">F34</f>
        <v>0</v>
      </c>
      <c r="G195" s="12">
        <f t="shared" si="213"/>
        <v>0</v>
      </c>
      <c r="H195" s="12">
        <f t="shared" si="213"/>
        <v>0</v>
      </c>
      <c r="I195" s="11"/>
      <c r="J195" s="14">
        <f t="shared" si="140"/>
        <v>0</v>
      </c>
      <c r="K195" s="157" t="str">
        <f t="shared" si="200"/>
        <v/>
      </c>
      <c r="L195" s="143">
        <f t="shared" ref="L195:O196" si="214">L34</f>
        <v>0</v>
      </c>
      <c r="M195" s="143">
        <f t="shared" si="214"/>
        <v>0</v>
      </c>
      <c r="N195" s="143">
        <f t="shared" si="214"/>
        <v>0</v>
      </c>
      <c r="O195" s="11">
        <f t="shared" si="214"/>
        <v>0</v>
      </c>
      <c r="P195" s="13">
        <f t="shared" si="175"/>
        <v>0</v>
      </c>
      <c r="Q195" s="223" t="str">
        <f t="shared" si="201"/>
        <v/>
      </c>
      <c r="R195" s="18">
        <f t="shared" si="208"/>
        <v>0</v>
      </c>
      <c r="S195" s="13">
        <f t="shared" si="207"/>
        <v>0</v>
      </c>
      <c r="T195" s="13">
        <f t="shared" si="209"/>
        <v>0</v>
      </c>
      <c r="U195" s="13">
        <f t="shared" si="210"/>
        <v>0</v>
      </c>
      <c r="V195" s="14">
        <f t="shared" si="211"/>
        <v>0</v>
      </c>
      <c r="W195" s="108" t="str">
        <f t="shared" si="212"/>
        <v/>
      </c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</row>
    <row r="196" spans="2:196" s="63" customFormat="1" ht="82.5" hidden="1" customHeight="1" x14ac:dyDescent="0.4">
      <c r="B196" s="97"/>
      <c r="C196" s="97"/>
      <c r="D196" s="97"/>
      <c r="E196" s="160" t="s">
        <v>334</v>
      </c>
      <c r="F196" s="11">
        <f t="shared" si="213"/>
        <v>0</v>
      </c>
      <c r="G196" s="11">
        <f t="shared" si="213"/>
        <v>0</v>
      </c>
      <c r="H196" s="11">
        <f t="shared" si="213"/>
        <v>0</v>
      </c>
      <c r="I196" s="11"/>
      <c r="J196" s="14">
        <f t="shared" si="140"/>
        <v>0</v>
      </c>
      <c r="K196" s="157" t="str">
        <f t="shared" si="200"/>
        <v/>
      </c>
      <c r="L196" s="143">
        <f t="shared" si="214"/>
        <v>0</v>
      </c>
      <c r="M196" s="143">
        <f t="shared" si="214"/>
        <v>0</v>
      </c>
      <c r="N196" s="143">
        <f t="shared" si="214"/>
        <v>0</v>
      </c>
      <c r="O196" s="11">
        <f t="shared" si="214"/>
        <v>0</v>
      </c>
      <c r="P196" s="13">
        <f t="shared" si="175"/>
        <v>0</v>
      </c>
      <c r="Q196" s="223" t="str">
        <f t="shared" si="201"/>
        <v/>
      </c>
      <c r="R196" s="18">
        <f>SUM(F196,L196)</f>
        <v>0</v>
      </c>
      <c r="S196" s="13">
        <f t="shared" si="207"/>
        <v>0</v>
      </c>
      <c r="T196" s="13">
        <f>SUM(G196,N196)</f>
        <v>0</v>
      </c>
      <c r="U196" s="13">
        <f>SUM(H196,O196)</f>
        <v>0</v>
      </c>
      <c r="V196" s="14">
        <f>U196-T196</f>
        <v>0</v>
      </c>
      <c r="W196" s="172" t="str">
        <f>IFERROR(100%*(U196/T196),"")</f>
        <v/>
      </c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</row>
    <row r="197" spans="2:196" s="63" customFormat="1" ht="63.75" hidden="1" customHeight="1" x14ac:dyDescent="0.3">
      <c r="B197" s="97"/>
      <c r="C197" s="97"/>
      <c r="D197" s="97"/>
      <c r="E197" s="158" t="s">
        <v>348</v>
      </c>
      <c r="F197" s="11">
        <f t="shared" ref="F197:Q197" si="215">F37</f>
        <v>0</v>
      </c>
      <c r="G197" s="11">
        <f t="shared" si="215"/>
        <v>0</v>
      </c>
      <c r="H197" s="11">
        <f t="shared" si="215"/>
        <v>0</v>
      </c>
      <c r="I197" s="11">
        <f t="shared" si="215"/>
        <v>0</v>
      </c>
      <c r="J197" s="11">
        <f t="shared" si="215"/>
        <v>0</v>
      </c>
      <c r="K197" s="227" t="str">
        <f t="shared" si="215"/>
        <v/>
      </c>
      <c r="L197" s="226">
        <f t="shared" si="215"/>
        <v>2017.4</v>
      </c>
      <c r="M197" s="11">
        <f t="shared" si="215"/>
        <v>2017.4</v>
      </c>
      <c r="N197" s="11">
        <f t="shared" si="215"/>
        <v>2017.4</v>
      </c>
      <c r="O197" s="11">
        <f t="shared" si="215"/>
        <v>0</v>
      </c>
      <c r="P197" s="11">
        <f t="shared" si="215"/>
        <v>-2017.4</v>
      </c>
      <c r="Q197" s="11">
        <f t="shared" si="215"/>
        <v>0</v>
      </c>
      <c r="R197" s="18">
        <f>SUM(F197,L197)</f>
        <v>2017.4</v>
      </c>
      <c r="S197" s="13">
        <f t="shared" si="207"/>
        <v>2017.4</v>
      </c>
      <c r="T197" s="13">
        <f>SUM(G197,N197)</f>
        <v>2017.4</v>
      </c>
      <c r="U197" s="13">
        <f>SUM(H197,O197)</f>
        <v>0</v>
      </c>
      <c r="V197" s="14">
        <f>U197-T197</f>
        <v>-2017.4</v>
      </c>
      <c r="W197" s="172">
        <f>IFERROR(100%*(U197/T197),"")</f>
        <v>0</v>
      </c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</row>
    <row r="198" spans="2:196" s="63" customFormat="1" ht="79.5" hidden="1" customHeight="1" x14ac:dyDescent="0.4">
      <c r="B198" s="97"/>
      <c r="C198" s="97"/>
      <c r="D198" s="97"/>
      <c r="E198" s="160" t="s">
        <v>258</v>
      </c>
      <c r="F198" s="11">
        <f>F33</f>
        <v>0</v>
      </c>
      <c r="G198" s="11">
        <f>G33</f>
        <v>0</v>
      </c>
      <c r="H198" s="11">
        <f>H33</f>
        <v>0</v>
      </c>
      <c r="I198" s="11"/>
      <c r="J198" s="14">
        <f t="shared" si="140"/>
        <v>0</v>
      </c>
      <c r="K198" s="157" t="str">
        <f t="shared" si="200"/>
        <v/>
      </c>
      <c r="L198" s="143">
        <f>L33</f>
        <v>0</v>
      </c>
      <c r="M198" s="143">
        <f>M33</f>
        <v>0</v>
      </c>
      <c r="N198" s="143">
        <f>N33</f>
        <v>0</v>
      </c>
      <c r="O198" s="11">
        <f>O33</f>
        <v>0</v>
      </c>
      <c r="P198" s="13">
        <f t="shared" si="175"/>
        <v>0</v>
      </c>
      <c r="Q198" s="223" t="str">
        <f t="shared" si="201"/>
        <v/>
      </c>
      <c r="R198" s="18">
        <f t="shared" ref="R198:R199" si="216">SUM(F198,L198)</f>
        <v>0</v>
      </c>
      <c r="S198" s="13">
        <f t="shared" si="207"/>
        <v>0</v>
      </c>
      <c r="T198" s="13">
        <f t="shared" ref="T198:T199" si="217">SUM(G198,N198)</f>
        <v>0</v>
      </c>
      <c r="U198" s="13">
        <f t="shared" ref="U198:U199" si="218">SUM(H198,O198)</f>
        <v>0</v>
      </c>
      <c r="V198" s="14">
        <f t="shared" ref="V198:V199" si="219">U198-T198</f>
        <v>0</v>
      </c>
      <c r="W198" s="172" t="str">
        <f t="shared" ref="W198:W199" si="220">IFERROR(100%*(U198/T198),"")</f>
        <v/>
      </c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</row>
    <row r="199" spans="2:196" s="63" customFormat="1" ht="32.25" hidden="1" customHeight="1" x14ac:dyDescent="0.3">
      <c r="B199" s="97"/>
      <c r="C199" s="97"/>
      <c r="D199" s="97"/>
      <c r="E199" s="160" t="s">
        <v>351</v>
      </c>
      <c r="F199" s="11">
        <f>F80</f>
        <v>96.1</v>
      </c>
      <c r="G199" s="11">
        <f>G80</f>
        <v>25.6</v>
      </c>
      <c r="H199" s="11">
        <f>H80</f>
        <v>0</v>
      </c>
      <c r="I199" s="11"/>
      <c r="J199" s="14">
        <f t="shared" si="140"/>
        <v>-25.6</v>
      </c>
      <c r="K199" s="157">
        <f t="shared" si="200"/>
        <v>0</v>
      </c>
      <c r="L199" s="11">
        <f>L80</f>
        <v>0</v>
      </c>
      <c r="M199" s="11">
        <f>M80</f>
        <v>0</v>
      </c>
      <c r="N199" s="11">
        <f>N80</f>
        <v>0</v>
      </c>
      <c r="O199" s="11">
        <f>O80</f>
        <v>0</v>
      </c>
      <c r="P199" s="13">
        <f t="shared" si="175"/>
        <v>0</v>
      </c>
      <c r="Q199" s="223" t="str">
        <f t="shared" si="201"/>
        <v/>
      </c>
      <c r="R199" s="18">
        <f t="shared" si="216"/>
        <v>96.1</v>
      </c>
      <c r="S199" s="13">
        <f t="shared" si="207"/>
        <v>96.1</v>
      </c>
      <c r="T199" s="13">
        <f t="shared" si="217"/>
        <v>25.6</v>
      </c>
      <c r="U199" s="13">
        <f t="shared" si="218"/>
        <v>0</v>
      </c>
      <c r="V199" s="14">
        <f t="shared" si="219"/>
        <v>-25.6</v>
      </c>
      <c r="W199" s="172">
        <f t="shared" si="220"/>
        <v>0</v>
      </c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</row>
    <row r="200" spans="2:196" s="63" customFormat="1" ht="28.5" hidden="1" customHeight="1" x14ac:dyDescent="0.3">
      <c r="B200" s="97"/>
      <c r="C200" s="97"/>
      <c r="D200" s="97"/>
      <c r="E200" s="187" t="s">
        <v>343</v>
      </c>
      <c r="F200" s="11">
        <f>F109</f>
        <v>0</v>
      </c>
      <c r="G200" s="11">
        <f>G110</f>
        <v>0</v>
      </c>
      <c r="H200" s="11">
        <f>H110</f>
        <v>0</v>
      </c>
      <c r="I200" s="11">
        <f>I110</f>
        <v>0</v>
      </c>
      <c r="J200" s="14">
        <f t="shared" si="140"/>
        <v>0</v>
      </c>
      <c r="K200" s="157" t="str">
        <f t="shared" si="200"/>
        <v/>
      </c>
      <c r="L200" s="11">
        <f>L110</f>
        <v>0</v>
      </c>
      <c r="M200" s="11">
        <f>M110</f>
        <v>0</v>
      </c>
      <c r="N200" s="11">
        <f>N110</f>
        <v>0</v>
      </c>
      <c r="O200" s="11">
        <f>O110</f>
        <v>0</v>
      </c>
      <c r="P200" s="14">
        <f t="shared" si="175"/>
        <v>0</v>
      </c>
      <c r="Q200" s="223" t="str">
        <f t="shared" si="201"/>
        <v/>
      </c>
      <c r="R200" s="18">
        <f t="shared" ref="R200:R201" si="221">SUM(F200,L200)</f>
        <v>0</v>
      </c>
      <c r="S200" s="13">
        <f t="shared" si="207"/>
        <v>0</v>
      </c>
      <c r="T200" s="186">
        <f t="shared" ref="T200" si="222">SUM(G200,N200)</f>
        <v>0</v>
      </c>
      <c r="U200" s="186">
        <f t="shared" ref="U200" si="223">SUM(H200,O200)</f>
        <v>0</v>
      </c>
      <c r="V200" s="14">
        <f t="shared" ref="V200:V201" si="224">U200-T200</f>
        <v>0</v>
      </c>
      <c r="W200" s="172" t="str">
        <f t="shared" ref="W200:W201" si="225">IFERROR(100%*(U200/T200),"")</f>
        <v/>
      </c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</row>
    <row r="201" spans="2:196" s="63" customFormat="1" ht="78.75" hidden="1" customHeight="1" x14ac:dyDescent="0.3">
      <c r="B201" s="97"/>
      <c r="C201" s="97"/>
      <c r="D201" s="97"/>
      <c r="E201" s="160" t="s">
        <v>347</v>
      </c>
      <c r="F201" s="11">
        <f>F62</f>
        <v>0</v>
      </c>
      <c r="G201" s="11">
        <f>G62</f>
        <v>0</v>
      </c>
      <c r="H201" s="11">
        <f>H62</f>
        <v>0</v>
      </c>
      <c r="I201" s="11"/>
      <c r="J201" s="14">
        <f t="shared" si="140"/>
        <v>0</v>
      </c>
      <c r="K201" s="157" t="str">
        <f t="shared" si="200"/>
        <v/>
      </c>
      <c r="L201" s="11">
        <f>L62</f>
        <v>0</v>
      </c>
      <c r="M201" s="11">
        <f>M62</f>
        <v>0</v>
      </c>
      <c r="N201" s="11">
        <f>N62</f>
        <v>0</v>
      </c>
      <c r="O201" s="11">
        <f>O62</f>
        <v>0</v>
      </c>
      <c r="P201" s="14">
        <f t="shared" si="175"/>
        <v>0</v>
      </c>
      <c r="Q201" s="223" t="str">
        <f t="shared" si="201"/>
        <v/>
      </c>
      <c r="R201" s="18">
        <f t="shared" si="221"/>
        <v>0</v>
      </c>
      <c r="S201" s="13">
        <f t="shared" si="207"/>
        <v>0</v>
      </c>
      <c r="T201" s="13">
        <f>SUM(G201,N201)</f>
        <v>0</v>
      </c>
      <c r="U201" s="13">
        <f>SUM(H201,O201)</f>
        <v>0</v>
      </c>
      <c r="V201" s="109">
        <f t="shared" si="224"/>
        <v>0</v>
      </c>
      <c r="W201" s="172" t="str">
        <f t="shared" si="225"/>
        <v/>
      </c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</row>
    <row r="202" spans="2:196" s="41" customFormat="1" ht="26.25" hidden="1" customHeight="1" x14ac:dyDescent="0.3">
      <c r="B202" s="100"/>
      <c r="C202" s="100"/>
      <c r="D202" s="100"/>
      <c r="E202" s="188" t="s">
        <v>338</v>
      </c>
      <c r="F202" s="151">
        <f>SUM(F28,F31)</f>
        <v>143.19999999999999</v>
      </c>
      <c r="G202" s="151">
        <f>SUM(G28,G31)</f>
        <v>75.7</v>
      </c>
      <c r="H202" s="151">
        <f>SUM(H28,H31)</f>
        <v>7.6999999999999993</v>
      </c>
      <c r="I202" s="11">
        <f>I28</f>
        <v>4.4447464049938629E-6</v>
      </c>
      <c r="J202" s="14">
        <f t="shared" si="140"/>
        <v>-68</v>
      </c>
      <c r="K202" s="157">
        <f t="shared" si="200"/>
        <v>0.10171730515191545</v>
      </c>
      <c r="L202" s="151">
        <f>SUM(L28,L31)</f>
        <v>48</v>
      </c>
      <c r="M202" s="151">
        <f>SUM(M28,M31)</f>
        <v>48</v>
      </c>
      <c r="N202" s="151">
        <f>SUM(N28,N31)</f>
        <v>0</v>
      </c>
      <c r="O202" s="151">
        <f>SUM(O28,O31)</f>
        <v>0</v>
      </c>
      <c r="P202" s="14">
        <f t="shared" si="175"/>
        <v>0</v>
      </c>
      <c r="Q202" s="223" t="str">
        <f t="shared" si="201"/>
        <v/>
      </c>
      <c r="R202" s="18">
        <f t="shared" si="208"/>
        <v>191.2</v>
      </c>
      <c r="S202" s="13">
        <f t="shared" si="207"/>
        <v>191.2</v>
      </c>
      <c r="T202" s="166">
        <f t="shared" si="209"/>
        <v>75.7</v>
      </c>
      <c r="U202" s="166">
        <f t="shared" si="210"/>
        <v>7.6999999999999993</v>
      </c>
      <c r="V202" s="14">
        <f t="shared" si="211"/>
        <v>-68</v>
      </c>
      <c r="W202" s="172">
        <f t="shared" si="212"/>
        <v>0.10171730515191545</v>
      </c>
      <c r="X202" s="225"/>
      <c r="Y202" s="225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</row>
    <row r="203" spans="2:196" s="101" customFormat="1" ht="32.25" hidden="1" customHeight="1" x14ac:dyDescent="0.4">
      <c r="B203" s="102"/>
      <c r="C203" s="102"/>
      <c r="D203" s="102"/>
      <c r="E203" s="145" t="s">
        <v>310</v>
      </c>
      <c r="F203" s="149">
        <f>SUM(F192:F202)</f>
        <v>186637.9</v>
      </c>
      <c r="G203" s="149">
        <f>SUM(G192:G202)</f>
        <v>74451.8</v>
      </c>
      <c r="H203" s="149">
        <f>SUM(H192:H202)</f>
        <v>72726.299999999988</v>
      </c>
      <c r="I203" s="149"/>
      <c r="J203" s="14">
        <f t="shared" si="140"/>
        <v>-1725.5000000000146</v>
      </c>
      <c r="K203" s="157">
        <f t="shared" si="200"/>
        <v>0.97682393172495474</v>
      </c>
      <c r="L203" s="149">
        <f>SUM(L192:L202)</f>
        <v>2065.4</v>
      </c>
      <c r="M203" s="149">
        <f>SUM(M192:M202)</f>
        <v>2065.4</v>
      </c>
      <c r="N203" s="149">
        <f>SUM(N192:N202)</f>
        <v>2017.4</v>
      </c>
      <c r="O203" s="224">
        <f>SUM(O192:O202)</f>
        <v>0</v>
      </c>
      <c r="P203" s="14">
        <f t="shared" si="175"/>
        <v>-2017.4</v>
      </c>
      <c r="Q203" s="223">
        <f t="shared" si="201"/>
        <v>0</v>
      </c>
      <c r="R203" s="110">
        <f t="shared" si="208"/>
        <v>188703.3</v>
      </c>
      <c r="S203" s="13">
        <f t="shared" ref="S203" si="226">SUM(F203,M203)</f>
        <v>188703.3</v>
      </c>
      <c r="T203" s="13">
        <f t="shared" si="209"/>
        <v>76469.2</v>
      </c>
      <c r="U203" s="13">
        <f>SUM(H203,O203)</f>
        <v>72726.299999999988</v>
      </c>
      <c r="V203" s="14">
        <f t="shared" si="211"/>
        <v>-3742.9000000000087</v>
      </c>
      <c r="W203" s="107">
        <f t="shared" si="212"/>
        <v>0.95105349604808198</v>
      </c>
      <c r="X203" s="104"/>
      <c r="Y203" s="104"/>
      <c r="Z203" s="104"/>
      <c r="AA203" s="104" t="s">
        <v>217</v>
      </c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  <c r="BO203" s="105"/>
      <c r="BP203" s="105"/>
      <c r="BQ203" s="105"/>
      <c r="BR203" s="105"/>
      <c r="BS203" s="105"/>
      <c r="BT203" s="105"/>
      <c r="BU203" s="105"/>
      <c r="BV203" s="105"/>
      <c r="BW203" s="105"/>
      <c r="BX203" s="105"/>
      <c r="BY203" s="105"/>
      <c r="BZ203" s="105"/>
      <c r="CA203" s="105"/>
      <c r="CB203" s="105"/>
      <c r="CC203" s="105"/>
      <c r="CD203" s="105"/>
      <c r="CE203" s="105"/>
      <c r="CF203" s="105"/>
      <c r="CG203" s="105"/>
      <c r="CH203" s="105"/>
      <c r="CI203" s="105"/>
      <c r="CJ203" s="105"/>
      <c r="CK203" s="105"/>
      <c r="CL203" s="105"/>
      <c r="CM203" s="105"/>
      <c r="CN203" s="105"/>
      <c r="CO203" s="105"/>
      <c r="CP203" s="105"/>
      <c r="CQ203" s="105"/>
      <c r="CR203" s="105"/>
      <c r="CS203" s="105"/>
      <c r="CT203" s="105"/>
      <c r="CU203" s="105"/>
      <c r="CV203" s="105"/>
      <c r="CW203" s="105"/>
      <c r="CX203" s="105"/>
      <c r="CY203" s="105"/>
      <c r="CZ203" s="105"/>
      <c r="DA203" s="105"/>
      <c r="DB203" s="105"/>
      <c r="DC203" s="105"/>
      <c r="DD203" s="105"/>
      <c r="DE203" s="105"/>
      <c r="DF203" s="105"/>
      <c r="DG203" s="105"/>
      <c r="DH203" s="105"/>
      <c r="DI203" s="105"/>
      <c r="DJ203" s="105"/>
      <c r="DK203" s="105"/>
      <c r="DL203" s="105"/>
      <c r="DM203" s="105"/>
      <c r="DN203" s="105"/>
      <c r="DO203" s="105"/>
      <c r="DP203" s="105"/>
      <c r="DQ203" s="105"/>
      <c r="DR203" s="105"/>
      <c r="DS203" s="105"/>
      <c r="DT203" s="105"/>
      <c r="DU203" s="105"/>
      <c r="DV203" s="105"/>
      <c r="DW203" s="105"/>
      <c r="DX203" s="105"/>
      <c r="DY203" s="105"/>
      <c r="DZ203" s="105"/>
      <c r="EA203" s="105"/>
      <c r="EB203" s="105"/>
      <c r="EC203" s="105"/>
      <c r="ED203" s="105"/>
      <c r="EE203" s="105"/>
      <c r="EF203" s="105"/>
      <c r="EG203" s="105"/>
      <c r="EH203" s="105"/>
      <c r="EI203" s="105"/>
      <c r="EJ203" s="105"/>
      <c r="EK203" s="105"/>
      <c r="EL203" s="105"/>
      <c r="EM203" s="105"/>
      <c r="EN203" s="105"/>
      <c r="EO203" s="105"/>
      <c r="EP203" s="105"/>
      <c r="EQ203" s="105"/>
      <c r="ER203" s="105"/>
      <c r="ES203" s="105"/>
      <c r="ET203" s="105"/>
      <c r="EU203" s="105"/>
      <c r="EV203" s="105"/>
      <c r="EW203" s="105"/>
      <c r="EX203" s="105"/>
      <c r="EY203" s="105"/>
      <c r="EZ203" s="105"/>
      <c r="FA203" s="105"/>
      <c r="FB203" s="105"/>
      <c r="FC203" s="105"/>
      <c r="FD203" s="105"/>
      <c r="FE203" s="105"/>
      <c r="FF203" s="105"/>
      <c r="FG203" s="105"/>
      <c r="FH203" s="105"/>
      <c r="FI203" s="105"/>
      <c r="FJ203" s="105"/>
      <c r="FK203" s="105"/>
      <c r="FL203" s="105"/>
      <c r="FM203" s="105"/>
      <c r="FN203" s="105"/>
      <c r="FO203" s="105"/>
      <c r="FP203" s="105"/>
      <c r="FQ203" s="105"/>
      <c r="FR203" s="105"/>
      <c r="FS203" s="105"/>
      <c r="FT203" s="105"/>
      <c r="FU203" s="105"/>
      <c r="FV203" s="105"/>
      <c r="FW203" s="105"/>
      <c r="FX203" s="105"/>
      <c r="FY203" s="105"/>
      <c r="FZ203" s="105"/>
      <c r="GA203" s="105"/>
      <c r="GB203" s="105"/>
      <c r="GC203" s="105"/>
      <c r="GD203" s="105"/>
      <c r="GE203" s="103"/>
      <c r="GF203" s="103"/>
      <c r="GG203" s="103"/>
      <c r="GH203" s="103"/>
      <c r="GI203" s="103"/>
      <c r="GJ203" s="103"/>
      <c r="GK203" s="103"/>
      <c r="GL203" s="103"/>
      <c r="GM203" s="103"/>
      <c r="GN203" s="103"/>
    </row>
    <row r="204" spans="2:196" s="101" customFormat="1" ht="32.25" hidden="1" customHeight="1" x14ac:dyDescent="0.4">
      <c r="B204" s="102"/>
      <c r="C204" s="102"/>
      <c r="D204" s="102"/>
      <c r="E204" s="145" t="s">
        <v>312</v>
      </c>
      <c r="F204" s="149">
        <f>SUM(F205:F206)</f>
        <v>186637.9</v>
      </c>
      <c r="G204" s="149">
        <f t="shared" ref="G204:H204" si="227">SUM(G205:G206)</f>
        <v>74451.8</v>
      </c>
      <c r="H204" s="149">
        <f t="shared" si="227"/>
        <v>72726.299999999988</v>
      </c>
      <c r="I204" s="149"/>
      <c r="J204" s="14">
        <f t="shared" si="140"/>
        <v>-1725.5000000000146</v>
      </c>
      <c r="K204" s="157">
        <f t="shared" si="200"/>
        <v>0.97682393172495474</v>
      </c>
      <c r="L204" s="149">
        <f t="shared" ref="L204:O204" si="228">SUM(L205:L206)</f>
        <v>2065.4</v>
      </c>
      <c r="M204" s="149">
        <f t="shared" si="228"/>
        <v>2065.4</v>
      </c>
      <c r="N204" s="149">
        <f t="shared" si="228"/>
        <v>2017.4</v>
      </c>
      <c r="O204" s="149">
        <f t="shared" si="228"/>
        <v>0</v>
      </c>
      <c r="P204" s="14">
        <f t="shared" si="175"/>
        <v>-2017.4</v>
      </c>
      <c r="Q204" s="223">
        <f t="shared" si="201"/>
        <v>0</v>
      </c>
      <c r="R204" s="110">
        <f t="shared" ref="R204:R207" si="229">SUM(F204,L204)</f>
        <v>188703.3</v>
      </c>
      <c r="S204" s="13">
        <f t="shared" ref="S204" si="230">SUM(F204,M204)</f>
        <v>188703.3</v>
      </c>
      <c r="T204" s="13">
        <f t="shared" ref="T204" si="231">SUM(G204,N204)</f>
        <v>76469.2</v>
      </c>
      <c r="U204" s="13">
        <f>SUM(H204,O204)</f>
        <v>72726.299999999988</v>
      </c>
      <c r="V204" s="14">
        <f t="shared" ref="V204" si="232">U204-T204</f>
        <v>-3742.9000000000087</v>
      </c>
      <c r="W204" s="107">
        <f t="shared" ref="W204" si="233">IFERROR(100%*(U204/T204),"")</f>
        <v>0.95105349604808198</v>
      </c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5"/>
      <c r="AS204" s="105"/>
      <c r="AT204" s="105"/>
      <c r="AU204" s="105"/>
      <c r="AV204" s="105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  <c r="BI204" s="105"/>
      <c r="BJ204" s="105"/>
      <c r="BK204" s="105"/>
      <c r="BL204" s="105"/>
      <c r="BM204" s="105"/>
      <c r="BN204" s="105"/>
      <c r="BO204" s="105"/>
      <c r="BP204" s="105"/>
      <c r="BQ204" s="105"/>
      <c r="BR204" s="105"/>
      <c r="BS204" s="105"/>
      <c r="BT204" s="105"/>
      <c r="BU204" s="105"/>
      <c r="BV204" s="105"/>
      <c r="BW204" s="105"/>
      <c r="BX204" s="105"/>
      <c r="BY204" s="105"/>
      <c r="BZ204" s="105"/>
      <c r="CA204" s="105"/>
      <c r="CB204" s="105"/>
      <c r="CC204" s="105"/>
      <c r="CD204" s="105"/>
      <c r="CE204" s="105"/>
      <c r="CF204" s="105"/>
      <c r="CG204" s="105"/>
      <c r="CH204" s="105"/>
      <c r="CI204" s="105"/>
      <c r="CJ204" s="105"/>
      <c r="CK204" s="105"/>
      <c r="CL204" s="105"/>
      <c r="CM204" s="105"/>
      <c r="CN204" s="105"/>
      <c r="CO204" s="105"/>
      <c r="CP204" s="105"/>
      <c r="CQ204" s="105"/>
      <c r="CR204" s="105"/>
      <c r="CS204" s="105"/>
      <c r="CT204" s="105"/>
      <c r="CU204" s="105"/>
      <c r="CV204" s="105"/>
      <c r="CW204" s="105"/>
      <c r="CX204" s="105"/>
      <c r="CY204" s="105"/>
      <c r="CZ204" s="105"/>
      <c r="DA204" s="105"/>
      <c r="DB204" s="105"/>
      <c r="DC204" s="105"/>
      <c r="DD204" s="105"/>
      <c r="DE204" s="105"/>
      <c r="DF204" s="105"/>
      <c r="DG204" s="105"/>
      <c r="DH204" s="105"/>
      <c r="DI204" s="105"/>
      <c r="DJ204" s="105"/>
      <c r="DK204" s="105"/>
      <c r="DL204" s="105"/>
      <c r="DM204" s="105"/>
      <c r="DN204" s="105"/>
      <c r="DO204" s="105"/>
      <c r="DP204" s="105"/>
      <c r="DQ204" s="105"/>
      <c r="DR204" s="105"/>
      <c r="DS204" s="105"/>
      <c r="DT204" s="105"/>
      <c r="DU204" s="105"/>
      <c r="DV204" s="105"/>
      <c r="DW204" s="105"/>
      <c r="DX204" s="105"/>
      <c r="DY204" s="105"/>
      <c r="DZ204" s="105"/>
      <c r="EA204" s="105"/>
      <c r="EB204" s="105"/>
      <c r="EC204" s="105"/>
      <c r="ED204" s="105"/>
      <c r="EE204" s="105"/>
      <c r="EF204" s="105"/>
      <c r="EG204" s="105"/>
      <c r="EH204" s="105"/>
      <c r="EI204" s="105"/>
      <c r="EJ204" s="105"/>
      <c r="EK204" s="105"/>
      <c r="EL204" s="105"/>
      <c r="EM204" s="105"/>
      <c r="EN204" s="105"/>
      <c r="EO204" s="105"/>
      <c r="EP204" s="105"/>
      <c r="EQ204" s="105"/>
      <c r="ER204" s="105"/>
      <c r="ES204" s="105"/>
      <c r="ET204" s="105"/>
      <c r="EU204" s="105"/>
      <c r="EV204" s="105"/>
      <c r="EW204" s="105"/>
      <c r="EX204" s="105"/>
      <c r="EY204" s="105"/>
      <c r="EZ204" s="105"/>
      <c r="FA204" s="105"/>
      <c r="FB204" s="105"/>
      <c r="FC204" s="105"/>
      <c r="FD204" s="105"/>
      <c r="FE204" s="105"/>
      <c r="FF204" s="105"/>
      <c r="FG204" s="105"/>
      <c r="FH204" s="105"/>
      <c r="FI204" s="105"/>
      <c r="FJ204" s="105"/>
      <c r="FK204" s="105"/>
      <c r="FL204" s="105"/>
      <c r="FM204" s="105"/>
      <c r="FN204" s="105"/>
      <c r="FO204" s="105"/>
      <c r="FP204" s="105"/>
      <c r="FQ204" s="105"/>
      <c r="FR204" s="105"/>
      <c r="FS204" s="105"/>
      <c r="FT204" s="105"/>
      <c r="FU204" s="105"/>
      <c r="FV204" s="105"/>
      <c r="FW204" s="105"/>
      <c r="FX204" s="105"/>
      <c r="FY204" s="105"/>
      <c r="FZ204" s="105"/>
      <c r="GA204" s="105"/>
      <c r="GB204" s="105"/>
      <c r="GC204" s="105"/>
      <c r="GD204" s="105"/>
      <c r="GE204" s="103"/>
      <c r="GF204" s="103"/>
      <c r="GG204" s="103"/>
      <c r="GH204" s="103"/>
      <c r="GI204" s="103"/>
      <c r="GJ204" s="103"/>
      <c r="GK204" s="103"/>
      <c r="GL204" s="103"/>
      <c r="GM204" s="103"/>
      <c r="GN204" s="103"/>
    </row>
    <row r="205" spans="2:196" s="48" customFormat="1" ht="73.5" hidden="1" customHeight="1" x14ac:dyDescent="0.3">
      <c r="B205" s="106"/>
      <c r="C205" s="106"/>
      <c r="D205" s="106"/>
      <c r="E205" s="164" t="s">
        <v>311</v>
      </c>
      <c r="F205" s="150">
        <f>SUM(F192:F201)</f>
        <v>186494.69999999998</v>
      </c>
      <c r="G205" s="150">
        <f>SUM(G192:G201)</f>
        <v>74376.100000000006</v>
      </c>
      <c r="H205" s="150">
        <f t="shared" ref="H205:I205" si="234">SUM(H192:H201)</f>
        <v>72718.599999999991</v>
      </c>
      <c r="I205" s="150">
        <f t="shared" si="234"/>
        <v>0</v>
      </c>
      <c r="J205" s="14">
        <f t="shared" si="140"/>
        <v>-1657.5000000000146</v>
      </c>
      <c r="K205" s="157">
        <f t="shared" si="200"/>
        <v>0.97771461531325232</v>
      </c>
      <c r="L205" s="150">
        <f t="shared" ref="L205:O205" si="235">SUM(L192:L201)</f>
        <v>2017.4</v>
      </c>
      <c r="M205" s="150">
        <f t="shared" si="235"/>
        <v>2017.4</v>
      </c>
      <c r="N205" s="150">
        <f t="shared" si="235"/>
        <v>2017.4</v>
      </c>
      <c r="O205" s="150">
        <f t="shared" si="235"/>
        <v>0</v>
      </c>
      <c r="P205" s="14">
        <f t="shared" si="175"/>
        <v>-2017.4</v>
      </c>
      <c r="Q205" s="223">
        <f t="shared" si="201"/>
        <v>0</v>
      </c>
      <c r="R205" s="110">
        <f t="shared" si="229"/>
        <v>188512.09999999998</v>
      </c>
      <c r="S205" s="13">
        <f>SUM(F205,M205)</f>
        <v>188512.09999999998</v>
      </c>
      <c r="T205" s="13">
        <f t="shared" si="209"/>
        <v>76393.5</v>
      </c>
      <c r="U205" s="13">
        <f t="shared" si="210"/>
        <v>72718.599999999991</v>
      </c>
      <c r="V205" s="14">
        <f t="shared" si="211"/>
        <v>-3674.9000000000087</v>
      </c>
      <c r="W205" s="172">
        <f t="shared" si="212"/>
        <v>0.95189512196718296</v>
      </c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45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</row>
    <row r="206" spans="2:196" s="48" customFormat="1" ht="25.5" hidden="1" customHeight="1" x14ac:dyDescent="0.3">
      <c r="B206" s="106"/>
      <c r="C206" s="106"/>
      <c r="D206" s="106"/>
      <c r="E206" s="164" t="s">
        <v>338</v>
      </c>
      <c r="F206" s="151">
        <f>SUM(F28,F31)</f>
        <v>143.19999999999999</v>
      </c>
      <c r="G206" s="151">
        <f>SUM(G28,G31)</f>
        <v>75.7</v>
      </c>
      <c r="H206" s="151">
        <f>SUM(H28,H31)</f>
        <v>7.6999999999999993</v>
      </c>
      <c r="I206" s="151">
        <f>SUM(I28)</f>
        <v>4.4447464049938629E-6</v>
      </c>
      <c r="J206" s="14">
        <f t="shared" si="140"/>
        <v>-68</v>
      </c>
      <c r="K206" s="157">
        <f t="shared" si="200"/>
        <v>0.10171730515191545</v>
      </c>
      <c r="L206" s="151">
        <f>SUM(L28,L31)</f>
        <v>48</v>
      </c>
      <c r="M206" s="151">
        <f>SUM(M28,M31)</f>
        <v>48</v>
      </c>
      <c r="N206" s="151">
        <f>SUM(N28,N31)</f>
        <v>0</v>
      </c>
      <c r="O206" s="151">
        <f>SUM(O28,O31)</f>
        <v>0</v>
      </c>
      <c r="P206" s="14">
        <f t="shared" si="175"/>
        <v>0</v>
      </c>
      <c r="Q206" s="223" t="str">
        <f t="shared" si="201"/>
        <v/>
      </c>
      <c r="R206" s="110">
        <f t="shared" si="229"/>
        <v>191.2</v>
      </c>
      <c r="S206" s="13">
        <f t="shared" ref="S206" si="236">SUM(F206,M206)</f>
        <v>191.2</v>
      </c>
      <c r="T206" s="13">
        <f t="shared" si="209"/>
        <v>75.7</v>
      </c>
      <c r="U206" s="13">
        <f t="shared" si="210"/>
        <v>7.6999999999999993</v>
      </c>
      <c r="V206" s="14">
        <f t="shared" si="211"/>
        <v>-68</v>
      </c>
      <c r="W206" s="172">
        <f t="shared" si="212"/>
        <v>0.10171730515191545</v>
      </c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45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  <c r="BQ206" s="46"/>
      <c r="BR206" s="46"/>
      <c r="BS206" s="46"/>
      <c r="BT206" s="46"/>
      <c r="BU206" s="46"/>
      <c r="BV206" s="46"/>
      <c r="BW206" s="46"/>
      <c r="BX206" s="46"/>
      <c r="BY206" s="46"/>
      <c r="BZ206" s="46"/>
      <c r="CA206" s="46"/>
      <c r="CB206" s="46"/>
      <c r="CC206" s="46"/>
      <c r="CD206" s="46"/>
      <c r="CE206" s="46"/>
      <c r="CF206" s="46"/>
      <c r="CG206" s="46"/>
      <c r="CH206" s="46"/>
      <c r="CI206" s="46"/>
      <c r="CJ206" s="46"/>
      <c r="CK206" s="46"/>
      <c r="CL206" s="46"/>
      <c r="CM206" s="46"/>
      <c r="CN206" s="46"/>
      <c r="CO206" s="46"/>
      <c r="CP206" s="46"/>
      <c r="CQ206" s="46"/>
      <c r="CR206" s="46"/>
      <c r="CS206" s="46"/>
      <c r="CT206" s="46"/>
      <c r="CU206" s="46"/>
      <c r="CV206" s="46"/>
      <c r="CW206" s="46"/>
      <c r="CX206" s="46"/>
      <c r="CY206" s="46"/>
      <c r="CZ206" s="46"/>
      <c r="DA206" s="46"/>
      <c r="DB206" s="46"/>
      <c r="DC206" s="46"/>
      <c r="DD206" s="46"/>
      <c r="DE206" s="46"/>
      <c r="DF206" s="46"/>
      <c r="DG206" s="46"/>
      <c r="DH206" s="46"/>
      <c r="DI206" s="46"/>
      <c r="DJ206" s="46"/>
      <c r="DK206" s="46"/>
      <c r="DL206" s="46"/>
      <c r="DM206" s="46"/>
      <c r="DN206" s="46"/>
      <c r="DO206" s="46"/>
      <c r="DP206" s="46"/>
      <c r="DQ206" s="46"/>
      <c r="DR206" s="46"/>
      <c r="DS206" s="46"/>
      <c r="DT206" s="46"/>
      <c r="DU206" s="46"/>
      <c r="DV206" s="46"/>
      <c r="DW206" s="46"/>
      <c r="DX206" s="46"/>
      <c r="DY206" s="46"/>
      <c r="DZ206" s="46"/>
      <c r="EA206" s="46"/>
      <c r="EB206" s="46"/>
      <c r="EC206" s="46"/>
      <c r="ED206" s="46"/>
      <c r="EE206" s="46"/>
      <c r="EF206" s="46"/>
      <c r="EG206" s="46"/>
      <c r="EH206" s="46"/>
      <c r="EI206" s="46"/>
      <c r="EJ206" s="46"/>
      <c r="EK206" s="46"/>
      <c r="EL206" s="46"/>
      <c r="EM206" s="46"/>
      <c r="EN206" s="46"/>
      <c r="EO206" s="46"/>
      <c r="EP206" s="46"/>
      <c r="EQ206" s="46"/>
      <c r="ER206" s="46"/>
      <c r="ES206" s="46"/>
      <c r="ET206" s="46"/>
      <c r="EU206" s="46"/>
      <c r="EV206" s="46"/>
      <c r="EW206" s="46"/>
      <c r="EX206" s="46"/>
      <c r="EY206" s="46"/>
      <c r="EZ206" s="46"/>
      <c r="FA206" s="46"/>
      <c r="FB206" s="46"/>
      <c r="FC206" s="46"/>
      <c r="FD206" s="46"/>
      <c r="FE206" s="46"/>
      <c r="FF206" s="46"/>
      <c r="FG206" s="46"/>
      <c r="FH206" s="46"/>
      <c r="FI206" s="46"/>
      <c r="FJ206" s="46"/>
      <c r="FK206" s="46"/>
      <c r="FL206" s="46"/>
      <c r="FM206" s="46"/>
      <c r="FN206" s="46"/>
      <c r="FO206" s="46"/>
      <c r="FP206" s="46"/>
      <c r="FQ206" s="46"/>
      <c r="FR206" s="46"/>
      <c r="FS206" s="46"/>
      <c r="FT206" s="46"/>
      <c r="FU206" s="46"/>
      <c r="FV206" s="46"/>
      <c r="FW206" s="46"/>
      <c r="FX206" s="46"/>
      <c r="FY206" s="46"/>
      <c r="FZ206" s="46"/>
      <c r="GA206" s="46"/>
      <c r="GB206" s="46"/>
      <c r="GC206" s="46"/>
      <c r="GD206" s="46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</row>
    <row r="207" spans="2:196" s="48" customFormat="1" ht="35.25" hidden="1" customHeight="1" x14ac:dyDescent="0.3">
      <c r="E207" s="164" t="s">
        <v>309</v>
      </c>
      <c r="F207" s="151">
        <f>F203</f>
        <v>186637.9</v>
      </c>
      <c r="G207" s="151">
        <f t="shared" ref="G207:H207" si="237">G203</f>
        <v>74451.8</v>
      </c>
      <c r="H207" s="151">
        <f t="shared" si="237"/>
        <v>72726.299999999988</v>
      </c>
      <c r="I207" s="152"/>
      <c r="J207" s="14">
        <f t="shared" si="140"/>
        <v>-1725.5000000000146</v>
      </c>
      <c r="K207" s="157">
        <f t="shared" si="200"/>
        <v>0.97682393172495474</v>
      </c>
      <c r="L207" s="151">
        <f t="shared" ref="L207:O207" si="238">L203</f>
        <v>2065.4</v>
      </c>
      <c r="M207" s="151">
        <f t="shared" si="238"/>
        <v>2065.4</v>
      </c>
      <c r="N207" s="151">
        <f t="shared" si="238"/>
        <v>2017.4</v>
      </c>
      <c r="O207" s="151">
        <f t="shared" si="238"/>
        <v>0</v>
      </c>
      <c r="P207" s="14">
        <f t="shared" si="175"/>
        <v>-2017.4</v>
      </c>
      <c r="Q207" s="223">
        <f t="shared" si="201"/>
        <v>0</v>
      </c>
      <c r="R207" s="110">
        <f t="shared" si="229"/>
        <v>188703.3</v>
      </c>
      <c r="S207" s="13">
        <f>SUM(F207,M207)</f>
        <v>188703.3</v>
      </c>
      <c r="T207" s="13">
        <f t="shared" si="209"/>
        <v>76469.2</v>
      </c>
      <c r="U207" s="13">
        <f t="shared" si="210"/>
        <v>72726.299999999988</v>
      </c>
      <c r="V207" s="14">
        <f t="shared" si="211"/>
        <v>-3742.9000000000087</v>
      </c>
      <c r="W207" s="172">
        <f t="shared" si="212"/>
        <v>0.95105349604808198</v>
      </c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45"/>
    </row>
    <row r="208" spans="2:196" s="48" customFormat="1" ht="33.75" hidden="1" customHeight="1" x14ac:dyDescent="0.35">
      <c r="E208" s="164" t="s">
        <v>308</v>
      </c>
      <c r="F208" s="153"/>
      <c r="G208" s="153"/>
      <c r="H208" s="153"/>
      <c r="I208" s="154"/>
      <c r="J208" s="154"/>
      <c r="K208" s="155"/>
      <c r="L208" s="146">
        <f>L193</f>
        <v>0</v>
      </c>
      <c r="M208" s="146">
        <f>M193</f>
        <v>0</v>
      </c>
      <c r="N208" s="146">
        <f>N193</f>
        <v>0</v>
      </c>
      <c r="O208" s="112">
        <f>O192</f>
        <v>0</v>
      </c>
      <c r="P208" s="14">
        <f t="shared" si="175"/>
        <v>0</v>
      </c>
      <c r="Q208" s="223" t="str">
        <f t="shared" si="201"/>
        <v/>
      </c>
      <c r="R208" s="18">
        <f t="shared" si="208"/>
        <v>0</v>
      </c>
      <c r="S208" s="13">
        <f t="shared" ref="S208" si="239">SUM(G208,M208)</f>
        <v>0</v>
      </c>
      <c r="T208" s="13">
        <f t="shared" si="209"/>
        <v>0</v>
      </c>
      <c r="U208" s="13">
        <f t="shared" si="210"/>
        <v>0</v>
      </c>
      <c r="V208" s="13">
        <f t="shared" si="211"/>
        <v>0</v>
      </c>
      <c r="W208" s="108" t="str">
        <f t="shared" si="212"/>
        <v/>
      </c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</row>
    <row r="209" spans="2:196" ht="25.5" x14ac:dyDescent="0.35">
      <c r="B209" s="3"/>
      <c r="C209" s="3"/>
      <c r="D209" s="3"/>
      <c r="E209" s="139"/>
      <c r="F209" s="156"/>
      <c r="G209" s="156"/>
      <c r="H209" s="156"/>
      <c r="I209" s="156"/>
      <c r="J209" s="156"/>
      <c r="K209" s="156"/>
      <c r="L209" s="147"/>
      <c r="M209" s="147"/>
      <c r="N209" s="147"/>
      <c r="O209" s="113"/>
      <c r="P209" s="113"/>
      <c r="Q209" s="113"/>
      <c r="R209" s="113"/>
      <c r="S209" s="113"/>
      <c r="T209" s="113"/>
      <c r="U209" s="113"/>
      <c r="V209" s="17"/>
      <c r="W209" s="1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ht="25.5" x14ac:dyDescent="0.35">
      <c r="B210" s="3"/>
      <c r="C210" s="3"/>
      <c r="D210" s="3"/>
      <c r="E210" s="139"/>
      <c r="F210" s="88"/>
      <c r="G210" s="88"/>
      <c r="H210" s="89"/>
      <c r="I210" s="89"/>
      <c r="J210" s="89"/>
      <c r="K210" s="148"/>
      <c r="L210" s="89"/>
      <c r="M210" s="89"/>
      <c r="N210" s="89"/>
      <c r="O210" s="10"/>
      <c r="P210" s="90"/>
      <c r="Q210" s="10"/>
      <c r="R210" s="10"/>
      <c r="S210" s="10"/>
      <c r="T210" s="10"/>
      <c r="U210" s="10"/>
      <c r="V210" s="10"/>
      <c r="W210" s="10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ht="25.5" x14ac:dyDescent="0.35">
      <c r="B211" s="3"/>
      <c r="C211" s="3"/>
      <c r="D211" s="3"/>
      <c r="E211" s="139"/>
      <c r="F211" s="88"/>
      <c r="G211" s="88"/>
      <c r="H211" s="89"/>
      <c r="I211" s="89"/>
      <c r="J211" s="89"/>
      <c r="K211" s="148"/>
      <c r="L211" s="89"/>
      <c r="M211" s="89"/>
      <c r="N211" s="89"/>
      <c r="O211" s="10"/>
      <c r="P211" s="90"/>
      <c r="Q211" s="10"/>
      <c r="R211" s="10"/>
      <c r="S211" s="10"/>
      <c r="T211" s="10"/>
      <c r="U211" s="10"/>
      <c r="V211" s="10"/>
      <c r="W211" s="10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ht="25.5" x14ac:dyDescent="0.35">
      <c r="B212" s="3"/>
      <c r="C212" s="3"/>
      <c r="D212" s="3"/>
      <c r="E212" s="139"/>
      <c r="F212" s="88"/>
      <c r="G212" s="88"/>
      <c r="H212" s="89"/>
      <c r="I212" s="89"/>
      <c r="J212" s="89"/>
      <c r="K212" s="148"/>
      <c r="L212" s="89"/>
      <c r="M212" s="89"/>
      <c r="N212" s="89"/>
      <c r="O212" s="10"/>
      <c r="P212" s="90"/>
      <c r="Q212" s="10"/>
      <c r="R212" s="10"/>
      <c r="S212" s="10"/>
      <c r="T212" s="10"/>
      <c r="U212" s="10"/>
      <c r="V212" s="10"/>
      <c r="W212" s="10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ht="25.5" x14ac:dyDescent="0.35">
      <c r="B213" s="3"/>
      <c r="C213" s="3"/>
      <c r="D213" s="3"/>
      <c r="E213" s="139"/>
      <c r="F213" s="88"/>
      <c r="G213" s="88"/>
      <c r="H213" s="89"/>
      <c r="I213" s="89"/>
      <c r="J213" s="89"/>
      <c r="K213" s="148"/>
      <c r="L213" s="89"/>
      <c r="M213" s="89"/>
      <c r="N213" s="89"/>
      <c r="O213" s="10"/>
      <c r="P213" s="90"/>
      <c r="Q213" s="10"/>
      <c r="R213" s="10"/>
      <c r="S213" s="10"/>
      <c r="T213" s="10"/>
      <c r="U213" s="10"/>
      <c r="V213" s="10"/>
      <c r="W213" s="10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ht="25.5" x14ac:dyDescent="0.35">
      <c r="B214" s="3"/>
      <c r="C214" s="3"/>
      <c r="D214" s="3"/>
      <c r="E214" s="139"/>
      <c r="F214" s="88"/>
      <c r="G214" s="88"/>
      <c r="H214" s="89"/>
      <c r="I214" s="89"/>
      <c r="J214" s="89"/>
      <c r="K214" s="148"/>
      <c r="L214" s="89"/>
      <c r="M214" s="89"/>
      <c r="N214" s="89"/>
      <c r="O214" s="10"/>
      <c r="P214" s="90"/>
      <c r="Q214" s="10"/>
      <c r="R214" s="10"/>
      <c r="S214" s="10"/>
      <c r="T214" s="10"/>
      <c r="U214" s="10"/>
      <c r="V214" s="10"/>
      <c r="W214" s="10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ht="25.5" x14ac:dyDescent="0.35">
      <c r="B215" s="3"/>
      <c r="C215" s="3"/>
      <c r="D215" s="3"/>
      <c r="E215" s="139"/>
      <c r="F215" s="88"/>
      <c r="G215" s="88"/>
      <c r="H215" s="89"/>
      <c r="I215" s="89"/>
      <c r="J215" s="89"/>
      <c r="K215" s="148"/>
      <c r="L215" s="89"/>
      <c r="M215" s="89"/>
      <c r="N215" s="89"/>
      <c r="O215" s="10"/>
      <c r="P215" s="90"/>
      <c r="Q215" s="10"/>
      <c r="R215" s="10"/>
      <c r="S215" s="10"/>
      <c r="T215" s="10"/>
      <c r="U215" s="10"/>
      <c r="V215" s="10"/>
      <c r="W215" s="10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ht="25.5" x14ac:dyDescent="0.35">
      <c r="B216" s="3"/>
      <c r="C216" s="3"/>
      <c r="D216" s="3"/>
      <c r="E216" s="139"/>
      <c r="F216" s="88"/>
      <c r="G216" s="88"/>
      <c r="H216" s="89"/>
      <c r="I216" s="89"/>
      <c r="J216" s="89"/>
      <c r="K216" s="148"/>
      <c r="L216" s="89"/>
      <c r="M216" s="89"/>
      <c r="N216" s="89"/>
      <c r="O216" s="10"/>
      <c r="P216" s="90"/>
      <c r="Q216" s="10"/>
      <c r="R216" s="10"/>
      <c r="S216" s="10"/>
      <c r="T216" s="10"/>
      <c r="U216" s="10"/>
      <c r="V216" s="10"/>
      <c r="W216" s="10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F217" s="91"/>
      <c r="G217" s="91"/>
      <c r="H217" s="10"/>
      <c r="I217" s="10"/>
      <c r="J217" s="10"/>
      <c r="K217" s="93"/>
      <c r="L217" s="10"/>
      <c r="M217" s="10"/>
      <c r="N217" s="10"/>
      <c r="O217" s="10"/>
      <c r="P217" s="90"/>
      <c r="Q217" s="10"/>
      <c r="R217" s="10"/>
      <c r="S217" s="10"/>
      <c r="T217" s="10"/>
      <c r="U217" s="10"/>
      <c r="V217" s="10"/>
      <c r="W217" s="10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F218" s="91"/>
      <c r="G218" s="91"/>
      <c r="H218" s="10"/>
      <c r="I218" s="10"/>
      <c r="J218" s="10"/>
      <c r="K218" s="93"/>
      <c r="L218" s="10"/>
      <c r="M218" s="10"/>
      <c r="N218" s="10"/>
      <c r="O218" s="10"/>
      <c r="P218" s="90"/>
      <c r="Q218" s="10"/>
      <c r="R218" s="10"/>
      <c r="S218" s="10"/>
      <c r="T218" s="10"/>
      <c r="U218" s="10"/>
      <c r="V218" s="10"/>
      <c r="W218" s="10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F219" s="91"/>
      <c r="G219" s="91"/>
      <c r="H219" s="10"/>
      <c r="I219" s="10"/>
      <c r="J219" s="10"/>
      <c r="K219" s="93"/>
      <c r="L219" s="10"/>
      <c r="M219" s="10"/>
      <c r="N219" s="10"/>
      <c r="O219" s="10"/>
      <c r="P219" s="90"/>
      <c r="Q219" s="10"/>
      <c r="R219" s="10"/>
      <c r="S219" s="10"/>
      <c r="T219" s="10"/>
      <c r="U219" s="10"/>
      <c r="V219" s="10"/>
      <c r="W219" s="10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F220" s="91"/>
      <c r="G220" s="91"/>
      <c r="H220" s="10"/>
      <c r="I220" s="10"/>
      <c r="J220" s="10"/>
      <c r="K220" s="93"/>
      <c r="L220" s="10"/>
      <c r="M220" s="10"/>
      <c r="N220" s="10"/>
      <c r="O220" s="10"/>
      <c r="P220" s="90"/>
      <c r="Q220" s="10"/>
      <c r="R220" s="10"/>
      <c r="S220" s="10"/>
      <c r="T220" s="10"/>
      <c r="U220" s="10"/>
      <c r="V220" s="10"/>
      <c r="W220" s="10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F221" s="91"/>
      <c r="G221" s="91"/>
      <c r="H221" s="10"/>
      <c r="I221" s="10"/>
      <c r="J221" s="10"/>
      <c r="K221" s="93"/>
      <c r="L221" s="10"/>
      <c r="M221" s="10"/>
      <c r="N221" s="10"/>
      <c r="O221" s="10"/>
      <c r="P221" s="90"/>
      <c r="Q221" s="10"/>
      <c r="R221" s="10"/>
      <c r="S221" s="10"/>
      <c r="T221" s="10"/>
      <c r="U221" s="10"/>
      <c r="V221" s="10"/>
      <c r="W221" s="10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91"/>
      <c r="G222" s="91"/>
      <c r="H222" s="10"/>
      <c r="I222" s="10"/>
      <c r="J222" s="10"/>
      <c r="K222" s="93"/>
      <c r="L222" s="10"/>
      <c r="M222" s="10"/>
      <c r="N222" s="10"/>
      <c r="O222" s="10"/>
      <c r="P222" s="90"/>
      <c r="Q222" s="10"/>
      <c r="R222" s="10"/>
      <c r="S222" s="10"/>
      <c r="T222" s="10"/>
      <c r="U222" s="10"/>
      <c r="V222" s="10"/>
      <c r="W222" s="10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91"/>
      <c r="G223" s="91"/>
      <c r="H223" s="10"/>
      <c r="I223" s="10"/>
      <c r="J223" s="10"/>
      <c r="K223" s="93"/>
      <c r="L223" s="10"/>
      <c r="M223" s="10"/>
      <c r="N223" s="10"/>
      <c r="O223" s="10"/>
      <c r="P223" s="90"/>
      <c r="Q223" s="10"/>
      <c r="R223" s="10"/>
      <c r="S223" s="10"/>
      <c r="T223" s="10"/>
      <c r="U223" s="10"/>
      <c r="V223" s="10"/>
      <c r="W223" s="10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91"/>
      <c r="G224" s="91"/>
      <c r="H224" s="10"/>
      <c r="I224" s="10"/>
      <c r="J224" s="10"/>
      <c r="K224" s="93"/>
      <c r="L224" s="10"/>
      <c r="M224" s="10"/>
      <c r="N224" s="10"/>
      <c r="O224" s="10"/>
      <c r="P224" s="90"/>
      <c r="Q224" s="10"/>
      <c r="R224" s="10"/>
      <c r="S224" s="10"/>
      <c r="T224" s="10"/>
      <c r="U224" s="10"/>
      <c r="V224" s="10"/>
      <c r="W224" s="10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91"/>
      <c r="G225" s="91"/>
      <c r="H225" s="10"/>
      <c r="I225" s="10"/>
      <c r="J225" s="10"/>
      <c r="K225" s="93"/>
      <c r="L225" s="10"/>
      <c r="M225" s="10"/>
      <c r="N225" s="10"/>
      <c r="O225" s="10"/>
      <c r="P225" s="90"/>
      <c r="Q225" s="10"/>
      <c r="R225" s="10"/>
      <c r="S225" s="10"/>
      <c r="T225" s="10"/>
      <c r="U225" s="10"/>
      <c r="V225" s="10"/>
      <c r="W225" s="10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91"/>
      <c r="G226" s="91"/>
      <c r="H226" s="10"/>
      <c r="I226" s="10"/>
      <c r="J226" s="10"/>
      <c r="K226" s="93"/>
      <c r="L226" s="10"/>
      <c r="M226" s="10"/>
      <c r="N226" s="10"/>
      <c r="O226" s="10"/>
      <c r="P226" s="90"/>
      <c r="Q226" s="10"/>
      <c r="R226" s="10"/>
      <c r="S226" s="10"/>
      <c r="T226" s="10"/>
      <c r="U226" s="10"/>
      <c r="V226" s="10"/>
      <c r="W226" s="10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91"/>
      <c r="G227" s="91"/>
      <c r="H227" s="10"/>
      <c r="I227" s="10"/>
      <c r="J227" s="10"/>
      <c r="K227" s="93"/>
      <c r="L227" s="10"/>
      <c r="M227" s="10"/>
      <c r="N227" s="10"/>
      <c r="O227" s="10"/>
      <c r="P227" s="90"/>
      <c r="Q227" s="10"/>
      <c r="R227" s="10"/>
      <c r="S227" s="10"/>
      <c r="T227" s="10"/>
      <c r="U227" s="10"/>
      <c r="V227" s="10"/>
      <c r="W227" s="10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91"/>
      <c r="G228" s="91"/>
      <c r="H228" s="10"/>
      <c r="I228" s="10"/>
      <c r="J228" s="10"/>
      <c r="K228" s="93"/>
      <c r="L228" s="10"/>
      <c r="M228" s="10"/>
      <c r="N228" s="10"/>
      <c r="O228" s="10"/>
      <c r="P228" s="90"/>
      <c r="Q228" s="10"/>
      <c r="R228" s="10"/>
      <c r="S228" s="10"/>
      <c r="T228" s="10"/>
      <c r="U228" s="10"/>
      <c r="V228" s="10"/>
      <c r="W228" s="10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91"/>
      <c r="G229" s="91"/>
      <c r="H229" s="10"/>
      <c r="I229" s="10"/>
      <c r="J229" s="10"/>
      <c r="K229" s="93"/>
      <c r="L229" s="10"/>
      <c r="M229" s="10"/>
      <c r="N229" s="10"/>
      <c r="O229" s="10"/>
      <c r="P229" s="90"/>
      <c r="Q229" s="10"/>
      <c r="R229" s="10"/>
      <c r="S229" s="10"/>
      <c r="T229" s="10"/>
      <c r="U229" s="10"/>
      <c r="V229" s="10"/>
      <c r="W229" s="10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91"/>
      <c r="G230" s="91"/>
      <c r="H230" s="10"/>
      <c r="I230" s="10"/>
      <c r="J230" s="10"/>
      <c r="K230" s="93"/>
      <c r="L230" s="10"/>
      <c r="M230" s="10"/>
      <c r="N230" s="10"/>
      <c r="O230" s="10"/>
      <c r="P230" s="90"/>
      <c r="Q230" s="10"/>
      <c r="R230" s="10"/>
      <c r="S230" s="10"/>
      <c r="T230" s="10"/>
      <c r="U230" s="10"/>
      <c r="V230" s="10"/>
      <c r="W230" s="10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91"/>
      <c r="G231" s="91"/>
      <c r="H231" s="10"/>
      <c r="I231" s="10"/>
      <c r="J231" s="10"/>
      <c r="K231" s="93"/>
      <c r="L231" s="10"/>
      <c r="M231" s="10"/>
      <c r="N231" s="10"/>
      <c r="O231" s="10"/>
      <c r="P231" s="90"/>
      <c r="Q231" s="10"/>
      <c r="R231" s="10"/>
      <c r="S231" s="10"/>
      <c r="T231" s="10"/>
      <c r="U231" s="10"/>
      <c r="V231" s="10"/>
      <c r="W231" s="10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91"/>
      <c r="G232" s="91"/>
      <c r="H232" s="10"/>
      <c r="I232" s="10"/>
      <c r="J232" s="10"/>
      <c r="K232" s="93"/>
      <c r="L232" s="10"/>
      <c r="M232" s="10"/>
      <c r="N232" s="10"/>
      <c r="O232" s="10"/>
      <c r="P232" s="90"/>
      <c r="Q232" s="10"/>
      <c r="R232" s="10"/>
      <c r="S232" s="10"/>
      <c r="T232" s="10"/>
      <c r="U232" s="10"/>
      <c r="V232" s="10"/>
      <c r="W232" s="10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91"/>
      <c r="G233" s="91"/>
      <c r="H233" s="10"/>
      <c r="I233" s="10"/>
      <c r="J233" s="10"/>
      <c r="K233" s="93"/>
      <c r="L233" s="10"/>
      <c r="M233" s="10"/>
      <c r="N233" s="10"/>
      <c r="O233" s="10"/>
      <c r="P233" s="90"/>
      <c r="Q233" s="10"/>
      <c r="R233" s="10"/>
      <c r="S233" s="10"/>
      <c r="T233" s="10"/>
      <c r="U233" s="10"/>
      <c r="V233" s="10"/>
      <c r="W233" s="10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91"/>
      <c r="G234" s="91"/>
      <c r="H234" s="10"/>
      <c r="I234" s="10"/>
      <c r="J234" s="10"/>
      <c r="K234" s="93"/>
      <c r="L234" s="10"/>
      <c r="M234" s="10"/>
      <c r="N234" s="10"/>
      <c r="O234" s="10"/>
      <c r="P234" s="90"/>
      <c r="Q234" s="10"/>
      <c r="R234" s="10"/>
      <c r="S234" s="10"/>
      <c r="T234" s="10"/>
      <c r="U234" s="10"/>
      <c r="V234" s="10"/>
      <c r="W234" s="10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91"/>
      <c r="G235" s="91"/>
      <c r="H235" s="10"/>
      <c r="I235" s="10"/>
      <c r="J235" s="10"/>
      <c r="K235" s="93"/>
      <c r="L235" s="10"/>
      <c r="M235" s="10"/>
      <c r="N235" s="10"/>
      <c r="O235" s="10"/>
      <c r="P235" s="90"/>
      <c r="Q235" s="10"/>
      <c r="R235" s="10"/>
      <c r="S235" s="10"/>
      <c r="T235" s="10"/>
      <c r="U235" s="10"/>
      <c r="V235" s="10"/>
      <c r="W235" s="10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91"/>
      <c r="G236" s="91"/>
      <c r="H236" s="10"/>
      <c r="I236" s="10"/>
      <c r="J236" s="10"/>
      <c r="K236" s="93"/>
      <c r="L236" s="10"/>
      <c r="M236" s="10"/>
      <c r="N236" s="10"/>
      <c r="O236" s="10"/>
      <c r="P236" s="90"/>
      <c r="Q236" s="10"/>
      <c r="R236" s="10"/>
      <c r="S236" s="10"/>
      <c r="T236" s="10"/>
      <c r="U236" s="10"/>
      <c r="V236" s="10"/>
      <c r="W236" s="10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91"/>
      <c r="G237" s="91"/>
      <c r="H237" s="10"/>
      <c r="I237" s="10"/>
      <c r="J237" s="10"/>
      <c r="K237" s="93"/>
      <c r="L237" s="10"/>
      <c r="M237" s="10"/>
      <c r="N237" s="10"/>
      <c r="O237" s="10"/>
      <c r="P237" s="90"/>
      <c r="Q237" s="10"/>
      <c r="R237" s="10"/>
      <c r="S237" s="10"/>
      <c r="T237" s="10"/>
      <c r="U237" s="10"/>
      <c r="V237" s="10"/>
      <c r="W237" s="10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91"/>
      <c r="G238" s="91"/>
      <c r="H238" s="10"/>
      <c r="I238" s="10"/>
      <c r="J238" s="10"/>
      <c r="K238" s="93"/>
      <c r="L238" s="10"/>
      <c r="M238" s="10"/>
      <c r="N238" s="10"/>
      <c r="O238" s="10"/>
      <c r="P238" s="90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91"/>
      <c r="G239" s="91"/>
      <c r="H239" s="10"/>
      <c r="I239" s="10"/>
      <c r="J239" s="10"/>
      <c r="K239" s="93"/>
      <c r="L239" s="10"/>
      <c r="M239" s="10"/>
      <c r="N239" s="10"/>
      <c r="O239" s="10"/>
      <c r="P239" s="90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91"/>
      <c r="G240" s="91"/>
      <c r="H240" s="10"/>
      <c r="I240" s="10"/>
      <c r="J240" s="10"/>
      <c r="K240" s="93"/>
      <c r="L240" s="10"/>
      <c r="M240" s="10"/>
      <c r="N240" s="10"/>
      <c r="O240" s="10"/>
      <c r="P240" s="90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91"/>
      <c r="G241" s="91"/>
      <c r="H241" s="10"/>
      <c r="I241" s="10"/>
      <c r="J241" s="10"/>
      <c r="K241" s="93"/>
      <c r="L241" s="10"/>
      <c r="M241" s="10"/>
      <c r="N241" s="10"/>
      <c r="O241" s="10"/>
      <c r="P241" s="90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91"/>
      <c r="G242" s="91"/>
      <c r="H242" s="10"/>
      <c r="I242" s="10"/>
      <c r="J242" s="10"/>
      <c r="K242" s="93"/>
      <c r="L242" s="10"/>
      <c r="M242" s="10"/>
      <c r="N242" s="10"/>
      <c r="O242" s="10"/>
      <c r="P242" s="90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91"/>
      <c r="G243" s="91"/>
      <c r="H243" s="10"/>
      <c r="I243" s="10"/>
      <c r="J243" s="10"/>
      <c r="K243" s="93"/>
      <c r="L243" s="10"/>
      <c r="M243" s="10"/>
      <c r="N243" s="10"/>
      <c r="O243" s="10"/>
      <c r="P243" s="90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91"/>
      <c r="G244" s="91"/>
      <c r="H244" s="10"/>
      <c r="I244" s="10"/>
      <c r="J244" s="10"/>
      <c r="K244" s="93"/>
      <c r="L244" s="10"/>
      <c r="M244" s="10"/>
      <c r="N244" s="10"/>
      <c r="O244" s="10"/>
      <c r="P244" s="90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91"/>
      <c r="G245" s="91"/>
      <c r="H245" s="10"/>
      <c r="I245" s="10"/>
      <c r="J245" s="10"/>
      <c r="K245" s="93"/>
      <c r="L245" s="10"/>
      <c r="M245" s="10"/>
      <c r="N245" s="10"/>
      <c r="O245" s="10"/>
      <c r="P245" s="90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91"/>
      <c r="G246" s="91"/>
      <c r="H246" s="10"/>
      <c r="I246" s="10"/>
      <c r="J246" s="10"/>
      <c r="K246" s="93"/>
      <c r="L246" s="10"/>
      <c r="M246" s="10"/>
      <c r="N246" s="10"/>
      <c r="O246" s="10"/>
      <c r="P246" s="90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91"/>
      <c r="G247" s="91"/>
      <c r="H247" s="10"/>
      <c r="I247" s="10"/>
      <c r="J247" s="10"/>
      <c r="K247" s="93"/>
      <c r="L247" s="10"/>
      <c r="M247" s="10"/>
      <c r="N247" s="10"/>
      <c r="O247" s="10"/>
      <c r="P247" s="90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91"/>
      <c r="G248" s="91"/>
      <c r="H248" s="10"/>
      <c r="I248" s="10"/>
      <c r="J248" s="10"/>
      <c r="K248" s="93"/>
      <c r="L248" s="10"/>
      <c r="M248" s="10"/>
      <c r="N248" s="10"/>
      <c r="O248" s="10"/>
      <c r="P248" s="90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91"/>
      <c r="G249" s="91"/>
      <c r="H249" s="10"/>
      <c r="I249" s="10"/>
      <c r="J249" s="10"/>
      <c r="K249" s="93"/>
      <c r="L249" s="10"/>
      <c r="M249" s="10"/>
      <c r="N249" s="10"/>
      <c r="O249" s="10"/>
      <c r="P249" s="90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91"/>
      <c r="G250" s="91"/>
      <c r="H250" s="10"/>
      <c r="I250" s="10"/>
      <c r="J250" s="10"/>
      <c r="K250" s="93"/>
      <c r="L250" s="10"/>
      <c r="M250" s="10"/>
      <c r="N250" s="10"/>
      <c r="O250" s="10"/>
      <c r="P250" s="90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91"/>
      <c r="G251" s="91"/>
      <c r="H251" s="10"/>
      <c r="I251" s="10"/>
      <c r="J251" s="10"/>
      <c r="K251" s="93"/>
      <c r="L251" s="10"/>
      <c r="M251" s="10"/>
      <c r="N251" s="10"/>
      <c r="O251" s="10"/>
      <c r="P251" s="90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91"/>
      <c r="G252" s="91"/>
      <c r="H252" s="10"/>
      <c r="I252" s="10"/>
      <c r="J252" s="10"/>
      <c r="K252" s="93"/>
      <c r="L252" s="10"/>
      <c r="M252" s="10"/>
      <c r="N252" s="10"/>
      <c r="O252" s="10"/>
      <c r="P252" s="90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91"/>
      <c r="G253" s="91"/>
      <c r="H253" s="10"/>
      <c r="I253" s="10"/>
      <c r="J253" s="10"/>
      <c r="K253" s="93"/>
      <c r="L253" s="10"/>
      <c r="M253" s="10"/>
      <c r="N253" s="10"/>
      <c r="O253" s="10"/>
      <c r="P253" s="90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91"/>
      <c r="G254" s="91"/>
      <c r="H254" s="10"/>
      <c r="I254" s="10"/>
      <c r="J254" s="10"/>
      <c r="K254" s="93"/>
      <c r="L254" s="10"/>
      <c r="M254" s="10"/>
      <c r="N254" s="10"/>
      <c r="O254" s="10"/>
      <c r="P254" s="90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91"/>
      <c r="G255" s="91"/>
      <c r="H255" s="10"/>
      <c r="I255" s="10"/>
      <c r="J255" s="10"/>
      <c r="K255" s="93"/>
      <c r="L255" s="10"/>
      <c r="M255" s="10"/>
      <c r="N255" s="10"/>
      <c r="O255" s="10"/>
      <c r="P255" s="90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91"/>
      <c r="G256" s="91"/>
      <c r="H256" s="10"/>
      <c r="I256" s="10"/>
      <c r="J256" s="10"/>
      <c r="K256" s="93"/>
      <c r="L256" s="10"/>
      <c r="M256" s="10"/>
      <c r="N256" s="10"/>
      <c r="O256" s="10"/>
      <c r="P256" s="90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91"/>
      <c r="G257" s="91"/>
      <c r="H257" s="10"/>
      <c r="I257" s="10"/>
      <c r="J257" s="10"/>
      <c r="K257" s="93"/>
      <c r="L257" s="10"/>
      <c r="M257" s="10"/>
      <c r="N257" s="10"/>
      <c r="O257" s="10"/>
      <c r="P257" s="90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91"/>
      <c r="G258" s="91"/>
      <c r="H258" s="10"/>
      <c r="I258" s="10"/>
      <c r="J258" s="10"/>
      <c r="K258" s="93"/>
      <c r="L258" s="10"/>
      <c r="M258" s="10"/>
      <c r="N258" s="10"/>
      <c r="O258" s="10"/>
      <c r="P258" s="90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91"/>
      <c r="G259" s="91"/>
      <c r="H259" s="10"/>
      <c r="I259" s="10"/>
      <c r="J259" s="10"/>
      <c r="K259" s="93"/>
      <c r="L259" s="10"/>
      <c r="M259" s="10"/>
      <c r="N259" s="10"/>
      <c r="O259" s="10"/>
      <c r="P259" s="90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91"/>
      <c r="G260" s="91"/>
      <c r="H260" s="10"/>
      <c r="I260" s="10"/>
      <c r="J260" s="10"/>
      <c r="K260" s="93"/>
      <c r="L260" s="10"/>
      <c r="M260" s="10"/>
      <c r="N260" s="10"/>
      <c r="O260" s="10"/>
      <c r="P260" s="90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91"/>
      <c r="G261" s="91"/>
      <c r="H261" s="10"/>
      <c r="I261" s="10"/>
      <c r="J261" s="10"/>
      <c r="K261" s="93"/>
      <c r="L261" s="10"/>
      <c r="M261" s="10"/>
      <c r="N261" s="10"/>
      <c r="O261" s="10"/>
      <c r="P261" s="90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91"/>
      <c r="G262" s="91"/>
      <c r="H262" s="10"/>
      <c r="I262" s="10"/>
      <c r="J262" s="10"/>
      <c r="K262" s="93"/>
      <c r="L262" s="10"/>
      <c r="M262" s="10"/>
      <c r="N262" s="10"/>
      <c r="O262" s="10"/>
      <c r="P262" s="90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91"/>
      <c r="G263" s="91"/>
      <c r="H263" s="10"/>
      <c r="I263" s="10"/>
      <c r="J263" s="10"/>
      <c r="K263" s="93"/>
      <c r="L263" s="10"/>
      <c r="M263" s="10"/>
      <c r="N263" s="10"/>
      <c r="O263" s="10"/>
      <c r="P263" s="90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91"/>
      <c r="G264" s="91"/>
      <c r="H264" s="10"/>
      <c r="I264" s="10"/>
      <c r="J264" s="10"/>
      <c r="K264" s="93"/>
      <c r="L264" s="10"/>
      <c r="M264" s="10"/>
      <c r="N264" s="10"/>
      <c r="O264" s="10"/>
      <c r="P264" s="90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91"/>
      <c r="G265" s="91"/>
      <c r="H265" s="10"/>
      <c r="I265" s="10"/>
      <c r="J265" s="10"/>
      <c r="K265" s="93"/>
      <c r="L265" s="10"/>
      <c r="M265" s="10"/>
      <c r="N265" s="10"/>
      <c r="O265" s="10"/>
      <c r="P265" s="90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91"/>
      <c r="G266" s="91"/>
      <c r="H266" s="10"/>
      <c r="I266" s="10"/>
      <c r="J266" s="10"/>
      <c r="K266" s="93"/>
      <c r="L266" s="10"/>
      <c r="M266" s="10"/>
      <c r="N266" s="10"/>
      <c r="O266" s="10"/>
      <c r="P266" s="90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91"/>
      <c r="G267" s="91"/>
      <c r="H267" s="10"/>
      <c r="I267" s="10"/>
      <c r="J267" s="10"/>
      <c r="K267" s="93"/>
      <c r="L267" s="10"/>
      <c r="M267" s="10"/>
      <c r="N267" s="10"/>
      <c r="O267" s="10"/>
      <c r="P267" s="90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91"/>
      <c r="G268" s="91"/>
      <c r="H268" s="10"/>
      <c r="I268" s="10"/>
      <c r="J268" s="10"/>
      <c r="K268" s="93"/>
      <c r="L268" s="10"/>
      <c r="M268" s="10"/>
      <c r="N268" s="10"/>
      <c r="O268" s="10"/>
      <c r="P268" s="90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91"/>
      <c r="G269" s="91"/>
      <c r="H269" s="10"/>
      <c r="I269" s="10"/>
      <c r="J269" s="10"/>
      <c r="K269" s="93"/>
      <c r="L269" s="10"/>
      <c r="M269" s="10"/>
      <c r="N269" s="10"/>
      <c r="O269" s="10"/>
      <c r="P269" s="90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91"/>
      <c r="G270" s="91"/>
      <c r="H270" s="10"/>
      <c r="I270" s="10"/>
      <c r="J270" s="10"/>
      <c r="K270" s="93"/>
      <c r="L270" s="10"/>
      <c r="M270" s="10"/>
      <c r="N270" s="10"/>
      <c r="O270" s="10"/>
      <c r="P270" s="90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91"/>
      <c r="G271" s="91"/>
      <c r="H271" s="10"/>
      <c r="I271" s="10"/>
      <c r="J271" s="10"/>
      <c r="K271" s="93"/>
      <c r="L271" s="10"/>
      <c r="M271" s="10"/>
      <c r="N271" s="10"/>
      <c r="O271" s="10"/>
      <c r="P271" s="90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91"/>
      <c r="G272" s="91"/>
      <c r="H272" s="10"/>
      <c r="I272" s="10"/>
      <c r="J272" s="10"/>
      <c r="K272" s="93"/>
      <c r="L272" s="10"/>
      <c r="M272" s="10"/>
      <c r="N272" s="10"/>
      <c r="O272" s="10"/>
      <c r="P272" s="90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91"/>
      <c r="G273" s="91"/>
      <c r="H273" s="10"/>
      <c r="I273" s="10"/>
      <c r="J273" s="10"/>
      <c r="K273" s="93"/>
      <c r="L273" s="10"/>
      <c r="M273" s="10"/>
      <c r="N273" s="10"/>
      <c r="O273" s="10"/>
      <c r="P273" s="90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91"/>
      <c r="G274" s="91"/>
      <c r="H274" s="10"/>
      <c r="I274" s="10"/>
      <c r="J274" s="10"/>
      <c r="K274" s="93"/>
      <c r="L274" s="10"/>
      <c r="M274" s="10"/>
      <c r="N274" s="10"/>
      <c r="O274" s="10"/>
      <c r="P274" s="90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91"/>
      <c r="G275" s="91"/>
      <c r="H275" s="10"/>
      <c r="I275" s="10"/>
      <c r="J275" s="10"/>
      <c r="K275" s="93"/>
      <c r="L275" s="10"/>
      <c r="M275" s="10"/>
      <c r="N275" s="10"/>
      <c r="O275" s="10"/>
      <c r="P275" s="90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91"/>
      <c r="G276" s="91"/>
      <c r="H276" s="10"/>
      <c r="I276" s="10"/>
      <c r="J276" s="10"/>
      <c r="K276" s="93"/>
      <c r="L276" s="10"/>
      <c r="M276" s="10"/>
      <c r="N276" s="10"/>
      <c r="O276" s="10"/>
      <c r="P276" s="90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91"/>
      <c r="G277" s="91"/>
      <c r="H277" s="10"/>
      <c r="I277" s="10"/>
      <c r="J277" s="10"/>
      <c r="K277" s="93"/>
      <c r="L277" s="10"/>
      <c r="M277" s="10"/>
      <c r="N277" s="10"/>
      <c r="O277" s="10"/>
      <c r="P277" s="90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91"/>
      <c r="G278" s="91"/>
      <c r="H278" s="10"/>
      <c r="I278" s="10"/>
      <c r="J278" s="10"/>
      <c r="K278" s="93"/>
      <c r="L278" s="10"/>
      <c r="M278" s="10"/>
      <c r="N278" s="10"/>
      <c r="O278" s="10"/>
      <c r="P278" s="90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91"/>
      <c r="G279" s="91"/>
      <c r="H279" s="10"/>
      <c r="I279" s="10"/>
      <c r="J279" s="10"/>
      <c r="K279" s="93"/>
      <c r="L279" s="10"/>
      <c r="M279" s="10"/>
      <c r="N279" s="10"/>
      <c r="O279" s="10"/>
      <c r="P279" s="90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91"/>
      <c r="G280" s="91"/>
      <c r="H280" s="10"/>
      <c r="I280" s="10"/>
      <c r="J280" s="10"/>
      <c r="K280" s="93"/>
      <c r="L280" s="10"/>
      <c r="M280" s="10"/>
      <c r="N280" s="10"/>
      <c r="O280" s="10"/>
      <c r="P280" s="90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91"/>
      <c r="G281" s="91"/>
      <c r="H281" s="10"/>
      <c r="I281" s="10"/>
      <c r="J281" s="10"/>
      <c r="K281" s="93"/>
      <c r="L281" s="10"/>
      <c r="M281" s="10"/>
      <c r="N281" s="10"/>
      <c r="O281" s="10"/>
      <c r="P281" s="90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91"/>
      <c r="G282" s="91"/>
      <c r="H282" s="10"/>
      <c r="I282" s="10"/>
      <c r="J282" s="10"/>
      <c r="K282" s="93"/>
      <c r="L282" s="10"/>
      <c r="M282" s="10"/>
      <c r="N282" s="10"/>
      <c r="O282" s="10"/>
      <c r="P282" s="90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91"/>
      <c r="G283" s="91"/>
      <c r="H283" s="10"/>
      <c r="I283" s="10"/>
      <c r="J283" s="10"/>
      <c r="K283" s="93"/>
      <c r="L283" s="10"/>
      <c r="M283" s="10"/>
      <c r="N283" s="10"/>
      <c r="O283" s="10"/>
      <c r="P283" s="90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91"/>
      <c r="G284" s="91"/>
      <c r="H284" s="10"/>
      <c r="I284" s="10"/>
      <c r="J284" s="10"/>
      <c r="K284" s="93"/>
      <c r="L284" s="10"/>
      <c r="M284" s="10"/>
      <c r="N284" s="10"/>
      <c r="O284" s="10"/>
      <c r="P284" s="90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91"/>
      <c r="G285" s="91"/>
      <c r="H285" s="10"/>
      <c r="I285" s="10"/>
      <c r="J285" s="10"/>
      <c r="K285" s="93"/>
      <c r="L285" s="10"/>
      <c r="M285" s="10"/>
      <c r="N285" s="10"/>
      <c r="O285" s="10"/>
      <c r="P285" s="90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91"/>
      <c r="G286" s="91"/>
      <c r="H286" s="10"/>
      <c r="I286" s="10"/>
      <c r="J286" s="10"/>
      <c r="K286" s="93"/>
      <c r="L286" s="10"/>
      <c r="M286" s="10"/>
      <c r="N286" s="10"/>
      <c r="O286" s="10"/>
      <c r="P286" s="90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91"/>
      <c r="G287" s="91"/>
      <c r="H287" s="10"/>
      <c r="I287" s="10"/>
      <c r="J287" s="10"/>
      <c r="K287" s="93"/>
      <c r="L287" s="10"/>
      <c r="M287" s="10"/>
      <c r="N287" s="10"/>
      <c r="O287" s="10"/>
      <c r="P287" s="90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91"/>
      <c r="G288" s="91"/>
      <c r="H288" s="10"/>
      <c r="I288" s="10"/>
      <c r="J288" s="10"/>
      <c r="K288" s="93"/>
      <c r="L288" s="10"/>
      <c r="M288" s="10"/>
      <c r="N288" s="10"/>
      <c r="O288" s="10"/>
      <c r="P288" s="90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91"/>
      <c r="G289" s="91"/>
      <c r="H289" s="10"/>
      <c r="I289" s="10"/>
      <c r="J289" s="10"/>
      <c r="K289" s="93"/>
      <c r="L289" s="10"/>
      <c r="M289" s="10"/>
      <c r="N289" s="10"/>
      <c r="O289" s="10"/>
      <c r="P289" s="90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91"/>
      <c r="G290" s="91"/>
      <c r="H290" s="10"/>
      <c r="I290" s="10"/>
      <c r="J290" s="10"/>
      <c r="K290" s="93"/>
      <c r="L290" s="10"/>
      <c r="M290" s="10"/>
      <c r="N290" s="10"/>
      <c r="O290" s="10"/>
      <c r="P290" s="90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91"/>
      <c r="G291" s="91"/>
      <c r="H291" s="10"/>
      <c r="I291" s="10"/>
      <c r="J291" s="10"/>
      <c r="K291" s="93"/>
      <c r="L291" s="10"/>
      <c r="M291" s="10"/>
      <c r="N291" s="10"/>
      <c r="O291" s="10"/>
      <c r="P291" s="90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91"/>
      <c r="G292" s="91"/>
      <c r="H292" s="10"/>
      <c r="I292" s="10"/>
      <c r="J292" s="10"/>
      <c r="K292" s="93"/>
      <c r="L292" s="10"/>
      <c r="M292" s="10"/>
      <c r="N292" s="10"/>
      <c r="O292" s="10"/>
      <c r="P292" s="90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91"/>
      <c r="G293" s="91"/>
      <c r="H293" s="10"/>
      <c r="I293" s="10"/>
      <c r="J293" s="10"/>
      <c r="K293" s="93"/>
      <c r="L293" s="10"/>
      <c r="M293" s="10"/>
      <c r="N293" s="10"/>
      <c r="O293" s="10"/>
      <c r="P293" s="90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91"/>
      <c r="G294" s="91"/>
      <c r="H294" s="10"/>
      <c r="I294" s="10"/>
      <c r="J294" s="10"/>
      <c r="K294" s="93"/>
      <c r="L294" s="10"/>
      <c r="M294" s="10"/>
      <c r="N294" s="10"/>
      <c r="O294" s="10"/>
      <c r="P294" s="90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91"/>
      <c r="G295" s="91"/>
      <c r="H295" s="10"/>
      <c r="I295" s="10"/>
      <c r="J295" s="10"/>
      <c r="K295" s="93"/>
      <c r="L295" s="10"/>
      <c r="M295" s="10"/>
      <c r="N295" s="10"/>
      <c r="O295" s="10"/>
      <c r="P295" s="90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91"/>
      <c r="G296" s="91"/>
      <c r="H296" s="10"/>
      <c r="I296" s="10"/>
      <c r="J296" s="10"/>
      <c r="K296" s="93"/>
      <c r="L296" s="10"/>
      <c r="M296" s="10"/>
      <c r="N296" s="10"/>
      <c r="O296" s="10"/>
      <c r="P296" s="90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91"/>
      <c r="G297" s="91"/>
      <c r="H297" s="10"/>
      <c r="I297" s="10"/>
      <c r="J297" s="10"/>
      <c r="K297" s="93"/>
      <c r="L297" s="10"/>
      <c r="M297" s="10"/>
      <c r="N297" s="10"/>
      <c r="O297" s="10"/>
      <c r="P297" s="90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91"/>
      <c r="G298" s="91"/>
      <c r="H298" s="10"/>
      <c r="I298" s="10"/>
      <c r="J298" s="10"/>
      <c r="K298" s="93"/>
      <c r="L298" s="10"/>
      <c r="M298" s="10"/>
      <c r="N298" s="10"/>
      <c r="O298" s="10"/>
      <c r="P298" s="90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91"/>
      <c r="G299" s="91"/>
      <c r="H299" s="10"/>
      <c r="I299" s="10"/>
      <c r="J299" s="10"/>
      <c r="K299" s="93"/>
      <c r="L299" s="10"/>
      <c r="M299" s="10"/>
      <c r="N299" s="10"/>
      <c r="O299" s="10"/>
      <c r="P299" s="90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91"/>
      <c r="G300" s="91"/>
      <c r="H300" s="10"/>
      <c r="I300" s="10"/>
      <c r="J300" s="10"/>
      <c r="K300" s="93"/>
      <c r="L300" s="10"/>
      <c r="M300" s="10"/>
      <c r="N300" s="10"/>
      <c r="O300" s="10"/>
      <c r="P300" s="90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91"/>
      <c r="G301" s="91"/>
      <c r="H301" s="10"/>
      <c r="I301" s="10"/>
      <c r="J301" s="10"/>
      <c r="K301" s="93"/>
      <c r="L301" s="10"/>
      <c r="M301" s="10"/>
      <c r="N301" s="10"/>
      <c r="O301" s="10"/>
      <c r="P301" s="90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91"/>
      <c r="G302" s="91"/>
      <c r="H302" s="10"/>
      <c r="I302" s="10"/>
      <c r="J302" s="10"/>
      <c r="K302" s="93"/>
      <c r="L302" s="10"/>
      <c r="M302" s="10"/>
      <c r="N302" s="10"/>
      <c r="O302" s="10"/>
      <c r="P302" s="90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91"/>
      <c r="G303" s="91"/>
      <c r="H303" s="10"/>
      <c r="I303" s="10"/>
      <c r="J303" s="10"/>
      <c r="K303" s="93"/>
      <c r="L303" s="10"/>
      <c r="M303" s="10"/>
      <c r="N303" s="10"/>
      <c r="O303" s="10"/>
      <c r="P303" s="90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91"/>
      <c r="G304" s="91"/>
      <c r="H304" s="10"/>
      <c r="I304" s="10"/>
      <c r="J304" s="10"/>
      <c r="K304" s="93"/>
      <c r="L304" s="10"/>
      <c r="M304" s="10"/>
      <c r="N304" s="10"/>
      <c r="O304" s="10"/>
      <c r="P304" s="90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91"/>
      <c r="G305" s="91"/>
      <c r="H305" s="10"/>
      <c r="I305" s="10"/>
      <c r="J305" s="10"/>
      <c r="K305" s="93"/>
      <c r="L305" s="10"/>
      <c r="M305" s="10"/>
      <c r="N305" s="10"/>
      <c r="O305" s="10"/>
      <c r="P305" s="90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91"/>
      <c r="G306" s="91"/>
      <c r="H306" s="10"/>
      <c r="I306" s="10"/>
      <c r="J306" s="10"/>
      <c r="K306" s="93"/>
      <c r="L306" s="10"/>
      <c r="M306" s="10"/>
      <c r="N306" s="10"/>
      <c r="O306" s="10"/>
      <c r="P306" s="90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91"/>
      <c r="G307" s="91"/>
      <c r="H307" s="10"/>
      <c r="I307" s="10"/>
      <c r="J307" s="10"/>
      <c r="K307" s="93"/>
      <c r="L307" s="10"/>
      <c r="M307" s="10"/>
      <c r="N307" s="10"/>
      <c r="O307" s="10"/>
      <c r="P307" s="90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91"/>
      <c r="G308" s="91"/>
      <c r="H308" s="10"/>
      <c r="I308" s="10"/>
      <c r="J308" s="10"/>
      <c r="K308" s="93"/>
      <c r="L308" s="10"/>
      <c r="M308" s="10"/>
      <c r="N308" s="10"/>
      <c r="O308" s="10"/>
      <c r="P308" s="90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91"/>
      <c r="G309" s="91"/>
      <c r="H309" s="10"/>
      <c r="I309" s="10"/>
      <c r="J309" s="10"/>
      <c r="K309" s="93"/>
      <c r="L309" s="10"/>
      <c r="M309" s="10"/>
      <c r="N309" s="10"/>
      <c r="O309" s="10"/>
      <c r="P309" s="90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91"/>
      <c r="G310" s="91"/>
      <c r="H310" s="10"/>
      <c r="I310" s="10"/>
      <c r="J310" s="10"/>
      <c r="K310" s="93"/>
      <c r="L310" s="10"/>
      <c r="M310" s="10"/>
      <c r="N310" s="10"/>
      <c r="O310" s="10"/>
      <c r="P310" s="90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91"/>
      <c r="G311" s="91"/>
      <c r="H311" s="10"/>
      <c r="I311" s="10"/>
      <c r="J311" s="10"/>
      <c r="K311" s="93"/>
      <c r="L311" s="10"/>
      <c r="M311" s="10"/>
      <c r="N311" s="10"/>
      <c r="O311" s="10"/>
      <c r="P311" s="90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91"/>
      <c r="G312" s="91"/>
      <c r="H312" s="10"/>
      <c r="I312" s="10"/>
      <c r="J312" s="10"/>
      <c r="K312" s="93"/>
      <c r="L312" s="10"/>
      <c r="M312" s="10"/>
      <c r="N312" s="10"/>
      <c r="O312" s="10"/>
      <c r="P312" s="90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91"/>
      <c r="G313" s="91"/>
      <c r="H313" s="10"/>
      <c r="I313" s="10"/>
      <c r="J313" s="10"/>
      <c r="K313" s="93"/>
      <c r="L313" s="10"/>
      <c r="M313" s="10"/>
      <c r="N313" s="10"/>
      <c r="O313" s="10"/>
      <c r="P313" s="90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91"/>
      <c r="G314" s="91"/>
      <c r="H314" s="10"/>
      <c r="I314" s="10"/>
      <c r="J314" s="10"/>
      <c r="K314" s="93"/>
      <c r="L314" s="10"/>
      <c r="M314" s="10"/>
      <c r="N314" s="10"/>
      <c r="O314" s="10"/>
      <c r="P314" s="90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91"/>
      <c r="G315" s="91"/>
      <c r="H315" s="10"/>
      <c r="I315" s="10"/>
      <c r="J315" s="10"/>
      <c r="K315" s="93"/>
      <c r="L315" s="10"/>
      <c r="M315" s="10"/>
      <c r="N315" s="10"/>
      <c r="O315" s="10"/>
      <c r="P315" s="90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91"/>
      <c r="G316" s="91"/>
      <c r="H316" s="10"/>
      <c r="I316" s="10"/>
      <c r="J316" s="10"/>
      <c r="K316" s="93"/>
      <c r="L316" s="10"/>
      <c r="M316" s="10"/>
      <c r="N316" s="10"/>
      <c r="O316" s="10"/>
      <c r="P316" s="90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91"/>
      <c r="G317" s="91"/>
      <c r="H317" s="10"/>
      <c r="I317" s="10"/>
      <c r="J317" s="10"/>
      <c r="K317" s="93"/>
      <c r="L317" s="10"/>
      <c r="M317" s="10"/>
      <c r="N317" s="10"/>
      <c r="O317" s="10"/>
      <c r="P317" s="90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91"/>
      <c r="G318" s="91"/>
      <c r="H318" s="10"/>
      <c r="I318" s="10"/>
      <c r="J318" s="10"/>
      <c r="K318" s="93"/>
      <c r="L318" s="10"/>
      <c r="M318" s="10"/>
      <c r="N318" s="10"/>
      <c r="O318" s="10"/>
      <c r="P318" s="90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91"/>
      <c r="G319" s="91"/>
      <c r="H319" s="10"/>
      <c r="I319" s="10"/>
      <c r="J319" s="10"/>
      <c r="K319" s="93"/>
      <c r="L319" s="10"/>
      <c r="M319" s="10"/>
      <c r="N319" s="10"/>
      <c r="O319" s="10"/>
      <c r="P319" s="90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91"/>
      <c r="G320" s="91"/>
      <c r="H320" s="10"/>
      <c r="I320" s="10"/>
      <c r="J320" s="10"/>
      <c r="K320" s="93"/>
      <c r="L320" s="10"/>
      <c r="M320" s="10"/>
      <c r="N320" s="10"/>
      <c r="O320" s="10"/>
      <c r="P320" s="90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91"/>
      <c r="G321" s="91"/>
      <c r="H321" s="10"/>
      <c r="I321" s="10"/>
      <c r="J321" s="10"/>
      <c r="K321" s="93"/>
      <c r="L321" s="10"/>
      <c r="M321" s="10"/>
      <c r="N321" s="10"/>
      <c r="O321" s="10"/>
      <c r="P321" s="90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91"/>
      <c r="G322" s="91"/>
      <c r="H322" s="10"/>
      <c r="I322" s="10"/>
      <c r="J322" s="10"/>
      <c r="K322" s="93"/>
      <c r="L322" s="10"/>
      <c r="M322" s="10"/>
      <c r="N322" s="10"/>
      <c r="O322" s="10"/>
      <c r="P322" s="90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91"/>
      <c r="G323" s="91"/>
      <c r="H323" s="10"/>
      <c r="I323" s="10"/>
      <c r="J323" s="10"/>
      <c r="K323" s="93"/>
      <c r="L323" s="10"/>
      <c r="M323" s="10"/>
      <c r="N323" s="10"/>
      <c r="O323" s="10"/>
      <c r="P323" s="90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91"/>
      <c r="G324" s="91"/>
      <c r="H324" s="10"/>
      <c r="I324" s="10"/>
      <c r="J324" s="10"/>
      <c r="K324" s="93"/>
      <c r="L324" s="10"/>
      <c r="M324" s="10"/>
      <c r="N324" s="10"/>
      <c r="O324" s="10"/>
      <c r="P324" s="90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91"/>
      <c r="G325" s="91"/>
      <c r="H325" s="10"/>
      <c r="I325" s="10"/>
      <c r="J325" s="10"/>
      <c r="K325" s="93"/>
      <c r="L325" s="10"/>
      <c r="M325" s="10"/>
      <c r="N325" s="10"/>
      <c r="O325" s="10"/>
      <c r="P325" s="90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91"/>
      <c r="G326" s="91"/>
      <c r="H326" s="10"/>
      <c r="I326" s="10"/>
      <c r="J326" s="10"/>
      <c r="K326" s="93"/>
      <c r="L326" s="10"/>
      <c r="M326" s="10"/>
      <c r="N326" s="10"/>
      <c r="O326" s="10"/>
      <c r="P326" s="90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91"/>
      <c r="G327" s="91"/>
      <c r="H327" s="10"/>
      <c r="I327" s="10"/>
      <c r="J327" s="10"/>
      <c r="K327" s="93"/>
      <c r="L327" s="10"/>
      <c r="M327" s="10"/>
      <c r="N327" s="10"/>
      <c r="O327" s="10"/>
      <c r="P327" s="90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91"/>
      <c r="G328" s="91"/>
      <c r="H328" s="10"/>
      <c r="I328" s="10"/>
      <c r="J328" s="10"/>
      <c r="K328" s="93"/>
      <c r="L328" s="10"/>
      <c r="M328" s="10"/>
      <c r="N328" s="10"/>
      <c r="O328" s="10"/>
      <c r="P328" s="90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91"/>
      <c r="G329" s="91"/>
      <c r="H329" s="10"/>
      <c r="I329" s="10"/>
      <c r="J329" s="10"/>
      <c r="K329" s="93"/>
      <c r="L329" s="10"/>
      <c r="M329" s="10"/>
      <c r="N329" s="10"/>
      <c r="O329" s="10"/>
      <c r="P329" s="90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91"/>
      <c r="G330" s="91"/>
      <c r="H330" s="10"/>
      <c r="I330" s="10"/>
      <c r="J330" s="10"/>
      <c r="K330" s="93"/>
      <c r="L330" s="10"/>
      <c r="M330" s="10"/>
      <c r="N330" s="10"/>
      <c r="O330" s="10"/>
      <c r="P330" s="90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91"/>
      <c r="G331" s="91"/>
      <c r="H331" s="10"/>
      <c r="I331" s="10"/>
      <c r="J331" s="10"/>
      <c r="K331" s="93"/>
      <c r="L331" s="10"/>
      <c r="M331" s="10"/>
      <c r="N331" s="10"/>
      <c r="O331" s="10"/>
      <c r="P331" s="90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91"/>
      <c r="G332" s="91"/>
      <c r="H332" s="10"/>
      <c r="I332" s="10"/>
      <c r="J332" s="10"/>
      <c r="K332" s="93"/>
      <c r="L332" s="10"/>
      <c r="M332" s="10"/>
      <c r="N332" s="10"/>
      <c r="O332" s="10"/>
      <c r="P332" s="90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91"/>
      <c r="G333" s="91"/>
      <c r="H333" s="10"/>
      <c r="I333" s="10"/>
      <c r="J333" s="10"/>
      <c r="K333" s="93"/>
      <c r="L333" s="10"/>
      <c r="M333" s="10"/>
      <c r="N333" s="10"/>
      <c r="O333" s="10"/>
      <c r="P333" s="90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91"/>
      <c r="G334" s="91"/>
      <c r="H334" s="10"/>
      <c r="I334" s="10"/>
      <c r="J334" s="10"/>
      <c r="K334" s="93"/>
      <c r="L334" s="10"/>
      <c r="M334" s="10"/>
      <c r="N334" s="10"/>
      <c r="O334" s="10"/>
      <c r="P334" s="90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91"/>
      <c r="G335" s="91"/>
      <c r="H335" s="10"/>
      <c r="I335" s="10"/>
      <c r="J335" s="10"/>
      <c r="K335" s="93"/>
      <c r="L335" s="10"/>
      <c r="M335" s="10"/>
      <c r="N335" s="10"/>
      <c r="O335" s="10"/>
      <c r="P335" s="90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91"/>
      <c r="G336" s="91"/>
      <c r="H336" s="10"/>
      <c r="I336" s="10"/>
      <c r="J336" s="10"/>
      <c r="K336" s="93"/>
      <c r="L336" s="10"/>
      <c r="M336" s="10"/>
      <c r="N336" s="10"/>
      <c r="O336" s="10"/>
      <c r="P336" s="90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91"/>
      <c r="G337" s="91"/>
      <c r="H337" s="10"/>
      <c r="I337" s="10"/>
      <c r="J337" s="10"/>
      <c r="K337" s="93"/>
      <c r="L337" s="10"/>
      <c r="M337" s="10"/>
      <c r="N337" s="10"/>
      <c r="O337" s="10"/>
      <c r="P337" s="90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91"/>
      <c r="G338" s="91"/>
      <c r="H338" s="10"/>
      <c r="I338" s="10"/>
      <c r="J338" s="10"/>
      <c r="K338" s="93"/>
      <c r="L338" s="10"/>
      <c r="M338" s="10"/>
      <c r="N338" s="10"/>
      <c r="O338" s="10"/>
      <c r="P338" s="90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91"/>
      <c r="G339" s="91"/>
      <c r="H339" s="10"/>
      <c r="I339" s="10"/>
      <c r="J339" s="10"/>
      <c r="K339" s="93"/>
      <c r="L339" s="10"/>
      <c r="M339" s="10"/>
      <c r="N339" s="10"/>
      <c r="O339" s="10"/>
      <c r="P339" s="90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91"/>
      <c r="G340" s="91"/>
      <c r="H340" s="10"/>
      <c r="I340" s="10"/>
      <c r="J340" s="10"/>
      <c r="K340" s="93"/>
      <c r="L340" s="10"/>
      <c r="M340" s="10"/>
      <c r="N340" s="10"/>
      <c r="O340" s="10"/>
      <c r="P340" s="90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91"/>
      <c r="G341" s="91"/>
      <c r="H341" s="10"/>
      <c r="I341" s="10"/>
      <c r="J341" s="10"/>
      <c r="K341" s="93"/>
      <c r="L341" s="10"/>
      <c r="M341" s="10"/>
      <c r="N341" s="10"/>
      <c r="O341" s="10"/>
      <c r="P341" s="90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91"/>
      <c r="G342" s="91"/>
      <c r="H342" s="10"/>
      <c r="I342" s="10"/>
      <c r="J342" s="10"/>
      <c r="K342" s="93"/>
      <c r="L342" s="10"/>
      <c r="M342" s="10"/>
      <c r="N342" s="10"/>
      <c r="O342" s="10"/>
      <c r="P342" s="90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91"/>
      <c r="G343" s="91"/>
      <c r="H343" s="10"/>
      <c r="I343" s="10"/>
      <c r="J343" s="10"/>
      <c r="K343" s="93"/>
      <c r="L343" s="10"/>
      <c r="M343" s="10"/>
      <c r="N343" s="10"/>
      <c r="O343" s="10"/>
      <c r="P343" s="90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91"/>
      <c r="G344" s="91"/>
      <c r="H344" s="10"/>
      <c r="I344" s="10"/>
      <c r="J344" s="10"/>
      <c r="K344" s="93"/>
      <c r="L344" s="10"/>
      <c r="M344" s="10"/>
      <c r="N344" s="10"/>
      <c r="O344" s="10"/>
      <c r="P344" s="90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91"/>
      <c r="G345" s="91"/>
      <c r="H345" s="10"/>
      <c r="I345" s="10"/>
      <c r="J345" s="10"/>
      <c r="K345" s="93"/>
      <c r="L345" s="10"/>
      <c r="M345" s="10"/>
      <c r="N345" s="10"/>
      <c r="O345" s="10"/>
      <c r="P345" s="90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91"/>
      <c r="G346" s="91"/>
      <c r="H346" s="10"/>
      <c r="I346" s="10"/>
      <c r="J346" s="10"/>
      <c r="K346" s="93"/>
      <c r="L346" s="10"/>
      <c r="M346" s="10"/>
      <c r="N346" s="10"/>
      <c r="O346" s="10"/>
      <c r="P346" s="90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91"/>
      <c r="G347" s="91"/>
      <c r="H347" s="10"/>
      <c r="I347" s="10"/>
      <c r="J347" s="10"/>
      <c r="K347" s="93"/>
      <c r="L347" s="10"/>
      <c r="M347" s="10"/>
      <c r="N347" s="10"/>
      <c r="O347" s="10"/>
      <c r="P347" s="90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91"/>
      <c r="G348" s="91"/>
      <c r="H348" s="10"/>
      <c r="I348" s="10"/>
      <c r="J348" s="10"/>
      <c r="K348" s="93"/>
      <c r="L348" s="10"/>
      <c r="M348" s="10"/>
      <c r="N348" s="10"/>
      <c r="O348" s="10"/>
      <c r="P348" s="90"/>
      <c r="Q348" s="10"/>
      <c r="R348" s="10"/>
      <c r="S348" s="10"/>
      <c r="T348" s="10"/>
      <c r="U348" s="10"/>
      <c r="V348" s="10"/>
      <c r="W348" s="10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91"/>
      <c r="G349" s="91"/>
      <c r="H349" s="10"/>
      <c r="I349" s="10"/>
      <c r="J349" s="10"/>
      <c r="K349" s="93"/>
      <c r="L349" s="10"/>
      <c r="M349" s="10"/>
      <c r="N349" s="10"/>
      <c r="O349" s="10"/>
      <c r="P349" s="90"/>
      <c r="Q349" s="10"/>
      <c r="R349" s="10"/>
      <c r="S349" s="10"/>
      <c r="T349" s="10"/>
      <c r="U349" s="10"/>
      <c r="V349" s="10"/>
      <c r="W349" s="10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91"/>
      <c r="G350" s="91"/>
      <c r="H350" s="10"/>
      <c r="I350" s="10"/>
      <c r="J350" s="10"/>
      <c r="K350" s="93"/>
      <c r="L350" s="10"/>
      <c r="M350" s="10"/>
      <c r="N350" s="10"/>
      <c r="O350" s="10"/>
      <c r="P350" s="90"/>
      <c r="Q350" s="10"/>
      <c r="R350" s="10"/>
      <c r="S350" s="10"/>
      <c r="T350" s="10"/>
      <c r="U350" s="10"/>
      <c r="V350" s="10"/>
      <c r="W350" s="10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91"/>
      <c r="G351" s="91"/>
      <c r="H351" s="10"/>
      <c r="I351" s="10"/>
      <c r="J351" s="10"/>
      <c r="K351" s="93"/>
      <c r="L351" s="10"/>
      <c r="M351" s="10"/>
      <c r="N351" s="10"/>
      <c r="O351" s="10"/>
      <c r="P351" s="90"/>
      <c r="Q351" s="10"/>
      <c r="R351" s="10"/>
      <c r="S351" s="10"/>
      <c r="T351" s="10"/>
      <c r="U351" s="10"/>
      <c r="V351" s="10"/>
      <c r="W351" s="10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91"/>
      <c r="G352" s="91"/>
      <c r="H352" s="10"/>
      <c r="I352" s="10"/>
      <c r="J352" s="10"/>
      <c r="K352" s="93"/>
      <c r="L352" s="10"/>
      <c r="M352" s="10"/>
      <c r="N352" s="10"/>
      <c r="O352" s="10"/>
      <c r="P352" s="90"/>
      <c r="Q352" s="10"/>
      <c r="R352" s="10"/>
      <c r="S352" s="10"/>
      <c r="T352" s="10"/>
      <c r="U352" s="10"/>
      <c r="V352" s="10"/>
      <c r="W352" s="10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91"/>
      <c r="G353" s="91"/>
      <c r="H353" s="10"/>
      <c r="I353" s="10"/>
      <c r="J353" s="10"/>
      <c r="K353" s="93"/>
      <c r="L353" s="10"/>
      <c r="M353" s="10"/>
      <c r="N353" s="10"/>
      <c r="O353" s="10"/>
      <c r="P353" s="90"/>
      <c r="Q353" s="10"/>
      <c r="R353" s="10"/>
      <c r="S353" s="10"/>
      <c r="T353" s="10"/>
      <c r="U353" s="10"/>
      <c r="V353" s="10"/>
      <c r="W353" s="10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91"/>
      <c r="G354" s="91"/>
      <c r="H354" s="10"/>
      <c r="I354" s="10"/>
      <c r="J354" s="10"/>
      <c r="K354" s="93"/>
      <c r="L354" s="10"/>
      <c r="M354" s="10"/>
      <c r="N354" s="10"/>
      <c r="O354" s="10"/>
      <c r="P354" s="90"/>
      <c r="Q354" s="10"/>
      <c r="R354" s="10"/>
      <c r="S354" s="10"/>
      <c r="T354" s="10"/>
      <c r="U354" s="10"/>
      <c r="V354" s="10"/>
      <c r="W354" s="10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91"/>
      <c r="G355" s="91"/>
      <c r="H355" s="10"/>
      <c r="I355" s="10"/>
      <c r="J355" s="10"/>
      <c r="K355" s="93"/>
      <c r="L355" s="10"/>
      <c r="M355" s="10"/>
      <c r="N355" s="10"/>
      <c r="O355" s="10"/>
      <c r="P355" s="90"/>
      <c r="Q355" s="10"/>
      <c r="R355" s="10"/>
      <c r="S355" s="10"/>
      <c r="T355" s="10"/>
      <c r="U355" s="10"/>
      <c r="V355" s="10"/>
      <c r="W355" s="10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91"/>
      <c r="G356" s="91"/>
      <c r="H356" s="10"/>
      <c r="I356" s="10"/>
      <c r="J356" s="10"/>
      <c r="K356" s="93"/>
      <c r="L356" s="10"/>
      <c r="M356" s="10"/>
      <c r="N356" s="10"/>
      <c r="O356" s="10"/>
      <c r="P356" s="90"/>
      <c r="Q356" s="10"/>
      <c r="R356" s="10"/>
      <c r="S356" s="10"/>
      <c r="T356" s="10"/>
      <c r="U356" s="10"/>
      <c r="V356" s="10"/>
      <c r="W356" s="10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91"/>
      <c r="G357" s="91"/>
      <c r="H357" s="10"/>
      <c r="I357" s="10"/>
      <c r="J357" s="10"/>
      <c r="K357" s="93"/>
      <c r="L357" s="10"/>
      <c r="M357" s="10"/>
      <c r="N357" s="10"/>
      <c r="O357" s="10"/>
      <c r="P357" s="90"/>
      <c r="Q357" s="10"/>
      <c r="R357" s="10"/>
      <c r="S357" s="10"/>
      <c r="T357" s="10"/>
      <c r="U357" s="10"/>
      <c r="V357" s="10"/>
      <c r="W357" s="10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91"/>
      <c r="G358" s="91"/>
      <c r="H358" s="10"/>
      <c r="I358" s="10"/>
      <c r="J358" s="10"/>
      <c r="K358" s="93"/>
      <c r="L358" s="10"/>
      <c r="M358" s="10"/>
      <c r="N358" s="10"/>
      <c r="O358" s="10"/>
      <c r="P358" s="90"/>
      <c r="Q358" s="10"/>
      <c r="R358" s="10"/>
      <c r="S358" s="10"/>
      <c r="T358" s="10"/>
      <c r="U358" s="10"/>
      <c r="V358" s="10"/>
      <c r="W358" s="10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91"/>
      <c r="G359" s="91"/>
      <c r="H359" s="10"/>
      <c r="I359" s="10"/>
      <c r="J359" s="10"/>
      <c r="K359" s="93"/>
      <c r="L359" s="10"/>
      <c r="M359" s="10"/>
      <c r="N359" s="10"/>
      <c r="O359" s="10"/>
      <c r="P359" s="90"/>
      <c r="Q359" s="10"/>
      <c r="R359" s="10"/>
      <c r="S359" s="10"/>
      <c r="T359" s="10"/>
      <c r="U359" s="10"/>
      <c r="V359" s="10"/>
      <c r="W359" s="10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91"/>
      <c r="G360" s="91"/>
      <c r="H360" s="10"/>
      <c r="I360" s="10"/>
      <c r="J360" s="10"/>
      <c r="K360" s="93"/>
      <c r="L360" s="10"/>
      <c r="M360" s="10"/>
      <c r="N360" s="10"/>
      <c r="O360" s="10"/>
      <c r="P360" s="90"/>
      <c r="Q360" s="10"/>
      <c r="R360" s="10"/>
      <c r="S360" s="10"/>
      <c r="T360" s="10"/>
      <c r="U360" s="10"/>
      <c r="V360" s="10"/>
      <c r="W360" s="10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91"/>
      <c r="G361" s="91"/>
      <c r="H361" s="10"/>
      <c r="I361" s="10"/>
      <c r="J361" s="10"/>
      <c r="K361" s="93"/>
      <c r="L361" s="10"/>
      <c r="M361" s="10"/>
      <c r="N361" s="10"/>
      <c r="O361" s="10"/>
      <c r="P361" s="90"/>
      <c r="Q361" s="10"/>
      <c r="R361" s="10"/>
      <c r="S361" s="10"/>
      <c r="T361" s="10"/>
      <c r="U361" s="10"/>
      <c r="V361" s="10"/>
      <c r="W361" s="10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91"/>
      <c r="G362" s="91"/>
      <c r="H362" s="10"/>
      <c r="I362" s="10"/>
      <c r="J362" s="10"/>
      <c r="K362" s="93"/>
      <c r="L362" s="10"/>
      <c r="M362" s="10"/>
      <c r="N362" s="10"/>
      <c r="O362" s="10"/>
      <c r="P362" s="90"/>
      <c r="Q362" s="10"/>
      <c r="R362" s="10"/>
      <c r="S362" s="10"/>
      <c r="T362" s="10"/>
      <c r="U362" s="10"/>
      <c r="V362" s="10"/>
      <c r="W362" s="10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91"/>
      <c r="G363" s="91"/>
      <c r="H363" s="10"/>
      <c r="I363" s="10"/>
      <c r="J363" s="10"/>
      <c r="K363" s="93"/>
      <c r="L363" s="10"/>
      <c r="M363" s="10"/>
      <c r="N363" s="10"/>
      <c r="O363" s="10"/>
      <c r="P363" s="90"/>
      <c r="Q363" s="10"/>
      <c r="R363" s="10"/>
      <c r="S363" s="10"/>
      <c r="T363" s="10"/>
      <c r="U363" s="10"/>
      <c r="V363" s="10"/>
      <c r="W363" s="10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91"/>
      <c r="G364" s="91"/>
      <c r="H364" s="10"/>
      <c r="I364" s="10"/>
      <c r="J364" s="10"/>
      <c r="K364" s="93"/>
      <c r="L364" s="10"/>
      <c r="M364" s="10"/>
      <c r="N364" s="10"/>
      <c r="O364" s="10"/>
      <c r="P364" s="90"/>
      <c r="Q364" s="10"/>
      <c r="R364" s="10"/>
      <c r="S364" s="10"/>
      <c r="T364" s="10"/>
      <c r="U364" s="10"/>
      <c r="V364" s="10"/>
      <c r="W364" s="10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91"/>
      <c r="G365" s="91"/>
      <c r="H365" s="10"/>
      <c r="I365" s="10"/>
      <c r="J365" s="10"/>
      <c r="K365" s="93"/>
      <c r="L365" s="10"/>
      <c r="M365" s="10"/>
      <c r="N365" s="10"/>
      <c r="O365" s="10"/>
      <c r="P365" s="90"/>
      <c r="Q365" s="10"/>
      <c r="R365" s="10"/>
      <c r="S365" s="10"/>
      <c r="T365" s="10"/>
      <c r="U365" s="10"/>
      <c r="V365" s="10"/>
      <c r="W365" s="10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91"/>
      <c r="G366" s="91"/>
      <c r="H366" s="10"/>
      <c r="I366" s="10"/>
      <c r="J366" s="10"/>
      <c r="K366" s="93"/>
      <c r="L366" s="10"/>
      <c r="M366" s="10"/>
      <c r="N366" s="10"/>
      <c r="O366" s="10"/>
      <c r="P366" s="90"/>
      <c r="Q366" s="10"/>
      <c r="R366" s="10"/>
      <c r="S366" s="10"/>
      <c r="T366" s="10"/>
      <c r="U366" s="10"/>
      <c r="V366" s="10"/>
      <c r="W366" s="10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91"/>
      <c r="G367" s="91"/>
      <c r="H367" s="10"/>
      <c r="I367" s="10"/>
      <c r="J367" s="10"/>
      <c r="K367" s="93"/>
      <c r="L367" s="10"/>
      <c r="M367" s="10"/>
      <c r="N367" s="10"/>
      <c r="O367" s="10"/>
      <c r="P367" s="90"/>
      <c r="Q367" s="10"/>
      <c r="R367" s="10"/>
      <c r="S367" s="10"/>
      <c r="T367" s="10"/>
      <c r="U367" s="10"/>
      <c r="V367" s="10"/>
      <c r="W367" s="10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91"/>
      <c r="G368" s="91"/>
      <c r="H368" s="10"/>
      <c r="I368" s="10"/>
      <c r="J368" s="10"/>
      <c r="K368" s="93"/>
      <c r="L368" s="10"/>
      <c r="M368" s="10"/>
      <c r="N368" s="10"/>
      <c r="O368" s="10"/>
      <c r="P368" s="90"/>
      <c r="Q368" s="10"/>
      <c r="R368" s="10"/>
      <c r="S368" s="10"/>
      <c r="T368" s="10"/>
      <c r="U368" s="10"/>
      <c r="V368" s="10"/>
      <c r="W368" s="10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91"/>
      <c r="G369" s="91"/>
      <c r="H369" s="10"/>
      <c r="I369" s="10"/>
      <c r="J369" s="10"/>
      <c r="K369" s="93"/>
      <c r="L369" s="10"/>
      <c r="M369" s="10"/>
      <c r="N369" s="10"/>
      <c r="O369" s="10"/>
      <c r="P369" s="90"/>
      <c r="Q369" s="10"/>
      <c r="R369" s="10"/>
      <c r="S369" s="10"/>
      <c r="T369" s="10"/>
      <c r="U369" s="10"/>
      <c r="V369" s="10"/>
      <c r="W369" s="10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91"/>
      <c r="G370" s="91"/>
      <c r="H370" s="10"/>
      <c r="I370" s="10"/>
      <c r="J370" s="10"/>
      <c r="K370" s="93"/>
      <c r="L370" s="10"/>
      <c r="M370" s="10"/>
      <c r="N370" s="10"/>
      <c r="O370" s="10"/>
      <c r="P370" s="90"/>
      <c r="Q370" s="10"/>
      <c r="R370" s="10"/>
      <c r="S370" s="10"/>
      <c r="T370" s="10"/>
      <c r="U370" s="10"/>
      <c r="V370" s="10"/>
      <c r="W370" s="10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91"/>
      <c r="G371" s="91"/>
      <c r="H371" s="10"/>
      <c r="I371" s="10"/>
      <c r="J371" s="10"/>
      <c r="K371" s="93"/>
      <c r="L371" s="10"/>
      <c r="M371" s="10"/>
      <c r="N371" s="10"/>
      <c r="O371" s="10"/>
      <c r="P371" s="90"/>
      <c r="Q371" s="10"/>
      <c r="R371" s="10"/>
      <c r="S371" s="10"/>
      <c r="T371" s="10"/>
      <c r="U371" s="10"/>
      <c r="V371" s="10"/>
      <c r="W371" s="10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91"/>
      <c r="G372" s="91"/>
      <c r="H372" s="10"/>
      <c r="I372" s="10"/>
      <c r="J372" s="10"/>
      <c r="K372" s="93"/>
      <c r="L372" s="10"/>
      <c r="M372" s="10"/>
      <c r="N372" s="10"/>
      <c r="O372" s="10"/>
      <c r="P372" s="90"/>
      <c r="Q372" s="10"/>
      <c r="R372" s="10"/>
      <c r="S372" s="10"/>
      <c r="T372" s="10"/>
      <c r="U372" s="10"/>
      <c r="V372" s="10"/>
      <c r="W372" s="10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91"/>
      <c r="G373" s="91"/>
      <c r="H373" s="10"/>
      <c r="I373" s="10"/>
      <c r="J373" s="10"/>
      <c r="K373" s="93"/>
      <c r="L373" s="10"/>
      <c r="M373" s="10"/>
      <c r="N373" s="10"/>
      <c r="O373" s="10"/>
      <c r="P373" s="90"/>
      <c r="Q373" s="10"/>
      <c r="R373" s="10"/>
      <c r="S373" s="10"/>
      <c r="T373" s="10"/>
      <c r="U373" s="10"/>
      <c r="V373" s="10"/>
      <c r="W373" s="10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91"/>
      <c r="G374" s="91"/>
      <c r="H374" s="10"/>
      <c r="I374" s="10"/>
      <c r="J374" s="10"/>
      <c r="K374" s="93"/>
      <c r="L374" s="10"/>
      <c r="M374" s="10"/>
      <c r="N374" s="10"/>
      <c r="O374" s="10"/>
      <c r="P374" s="90"/>
      <c r="Q374" s="10"/>
      <c r="R374" s="10"/>
      <c r="S374" s="10"/>
      <c r="T374" s="10"/>
      <c r="U374" s="10"/>
      <c r="V374" s="10"/>
      <c r="W374" s="10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91"/>
      <c r="G375" s="91"/>
      <c r="H375" s="10"/>
      <c r="I375" s="10"/>
      <c r="J375" s="10"/>
      <c r="K375" s="93"/>
      <c r="L375" s="10"/>
      <c r="M375" s="10"/>
      <c r="N375" s="10"/>
      <c r="O375" s="10"/>
      <c r="P375" s="90"/>
      <c r="Q375" s="10"/>
      <c r="R375" s="10"/>
      <c r="S375" s="10"/>
      <c r="T375" s="10"/>
      <c r="U375" s="10"/>
      <c r="V375" s="10"/>
      <c r="W375" s="10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91"/>
      <c r="G376" s="91"/>
      <c r="H376" s="10"/>
      <c r="I376" s="10"/>
      <c r="J376" s="10"/>
      <c r="K376" s="93"/>
      <c r="L376" s="10"/>
      <c r="M376" s="10"/>
      <c r="N376" s="10"/>
      <c r="O376" s="10"/>
      <c r="P376" s="90"/>
      <c r="Q376" s="10"/>
      <c r="R376" s="10"/>
      <c r="S376" s="10"/>
      <c r="T376" s="10"/>
      <c r="U376" s="10"/>
      <c r="V376" s="10"/>
      <c r="W376" s="10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91"/>
      <c r="G377" s="91"/>
      <c r="H377" s="10"/>
      <c r="I377" s="10"/>
      <c r="J377" s="10"/>
      <c r="K377" s="93"/>
      <c r="L377" s="10"/>
      <c r="M377" s="10"/>
      <c r="N377" s="10"/>
      <c r="O377" s="10"/>
      <c r="P377" s="90"/>
      <c r="Q377" s="10"/>
      <c r="R377" s="10"/>
      <c r="S377" s="10"/>
      <c r="T377" s="10"/>
      <c r="U377" s="10"/>
      <c r="V377" s="10"/>
      <c r="W377" s="10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  <row r="2125" spans="2:196" x14ac:dyDescent="0.2">
      <c r="B2125" s="3"/>
      <c r="C2125" s="3"/>
      <c r="D2125" s="3"/>
      <c r="E2125" s="3"/>
      <c r="F2125" s="6"/>
      <c r="G2125" s="6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</row>
    <row r="2126" spans="2:196" x14ac:dyDescent="0.2">
      <c r="B2126" s="3"/>
      <c r="C2126" s="3"/>
      <c r="D2126" s="3"/>
      <c r="E2126" s="3"/>
      <c r="F2126" s="6"/>
      <c r="G2126" s="6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</row>
    <row r="2127" spans="2:196" x14ac:dyDescent="0.2">
      <c r="B2127" s="3"/>
      <c r="C2127" s="3"/>
      <c r="D2127" s="3"/>
      <c r="E2127" s="3"/>
      <c r="F2127" s="6"/>
      <c r="G2127" s="6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</row>
    <row r="2128" spans="2:196" x14ac:dyDescent="0.2">
      <c r="B2128" s="3"/>
      <c r="C2128" s="3"/>
      <c r="D2128" s="3"/>
      <c r="E2128" s="3"/>
      <c r="F2128" s="6"/>
      <c r="G2128" s="6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</row>
    <row r="2129" spans="2:196" x14ac:dyDescent="0.2">
      <c r="B2129" s="3"/>
      <c r="C2129" s="3"/>
      <c r="D2129" s="3"/>
      <c r="E2129" s="3"/>
      <c r="F2129" s="6"/>
      <c r="G2129" s="6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</row>
    <row r="2130" spans="2:196" x14ac:dyDescent="0.2">
      <c r="B2130" s="3"/>
      <c r="C2130" s="3"/>
      <c r="D2130" s="3"/>
      <c r="E2130" s="3"/>
      <c r="F2130" s="6"/>
      <c r="G2130" s="6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</row>
    <row r="2131" spans="2:196" x14ac:dyDescent="0.2">
      <c r="B2131" s="3"/>
      <c r="C2131" s="3"/>
      <c r="D2131" s="3"/>
      <c r="E2131" s="3"/>
      <c r="F2131" s="6"/>
      <c r="G2131" s="6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</row>
    <row r="2132" spans="2:196" x14ac:dyDescent="0.2">
      <c r="B2132" s="3"/>
      <c r="C2132" s="3"/>
      <c r="D2132" s="3"/>
      <c r="E2132" s="3"/>
      <c r="F2132" s="6"/>
      <c r="G2132" s="6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</row>
    <row r="2133" spans="2:196" x14ac:dyDescent="0.2">
      <c r="B2133" s="3"/>
      <c r="C2133" s="3"/>
      <c r="D2133" s="3"/>
      <c r="E2133" s="3"/>
      <c r="F2133" s="6"/>
      <c r="G2133" s="6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</row>
    <row r="2134" spans="2:196" x14ac:dyDescent="0.2">
      <c r="B2134" s="3"/>
      <c r="C2134" s="3"/>
      <c r="D2134" s="3"/>
      <c r="E2134" s="3"/>
      <c r="F2134" s="6"/>
      <c r="G2134" s="6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</row>
    <row r="2135" spans="2:196" x14ac:dyDescent="0.2">
      <c r="B2135" s="3"/>
      <c r="C2135" s="3"/>
      <c r="D2135" s="3"/>
      <c r="E2135" s="3"/>
      <c r="F2135" s="6"/>
      <c r="G2135" s="6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</row>
    <row r="2136" spans="2:196" x14ac:dyDescent="0.2">
      <c r="B2136" s="3"/>
      <c r="C2136" s="3"/>
      <c r="D2136" s="3"/>
      <c r="E2136" s="3"/>
      <c r="F2136" s="6"/>
      <c r="G2136" s="6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</row>
    <row r="2137" spans="2:196" x14ac:dyDescent="0.2">
      <c r="B2137" s="3"/>
      <c r="C2137" s="3"/>
      <c r="D2137" s="3"/>
      <c r="E2137" s="3"/>
      <c r="F2137" s="6"/>
      <c r="G2137" s="6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</row>
    <row r="2138" spans="2:196" x14ac:dyDescent="0.2">
      <c r="B2138" s="3"/>
      <c r="C2138" s="3"/>
      <c r="D2138" s="3"/>
      <c r="E2138" s="3"/>
      <c r="F2138" s="6"/>
      <c r="G2138" s="6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</row>
    <row r="2139" spans="2:196" x14ac:dyDescent="0.2">
      <c r="B2139" s="3"/>
      <c r="C2139" s="3"/>
      <c r="D2139" s="3"/>
      <c r="E2139" s="3"/>
      <c r="F2139" s="6"/>
      <c r="G2139" s="6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</row>
    <row r="2140" spans="2:196" x14ac:dyDescent="0.2">
      <c r="B2140" s="3"/>
      <c r="C2140" s="3"/>
      <c r="D2140" s="3"/>
      <c r="E2140" s="3"/>
      <c r="F2140" s="6"/>
      <c r="G2140" s="6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</row>
    <row r="2141" spans="2:196" x14ac:dyDescent="0.2">
      <c r="B2141" s="3"/>
      <c r="C2141" s="3"/>
      <c r="D2141" s="3"/>
      <c r="E2141" s="3"/>
      <c r="F2141" s="6"/>
      <c r="G2141" s="6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</row>
    <row r="2142" spans="2:196" x14ac:dyDescent="0.2">
      <c r="B2142" s="3"/>
      <c r="C2142" s="3"/>
      <c r="D2142" s="3"/>
      <c r="E2142" s="3"/>
      <c r="F2142" s="6"/>
      <c r="G2142" s="6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</row>
    <row r="2143" spans="2:196" x14ac:dyDescent="0.2">
      <c r="B2143" s="3"/>
      <c r="C2143" s="3"/>
      <c r="D2143" s="3"/>
      <c r="E2143" s="3"/>
      <c r="F2143" s="6"/>
      <c r="G2143" s="6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</row>
    <row r="2144" spans="2:196" x14ac:dyDescent="0.2">
      <c r="B2144" s="3"/>
      <c r="C2144" s="3"/>
      <c r="D2144" s="3"/>
      <c r="E2144" s="3"/>
      <c r="F2144" s="6"/>
      <c r="G2144" s="6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</row>
    <row r="2145" spans="2:196" x14ac:dyDescent="0.2">
      <c r="B2145" s="3"/>
      <c r="C2145" s="3"/>
      <c r="D2145" s="3"/>
      <c r="E2145" s="3"/>
      <c r="F2145" s="6"/>
      <c r="G2145" s="6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</row>
    <row r="2146" spans="2:196" x14ac:dyDescent="0.2">
      <c r="B2146" s="3"/>
      <c r="C2146" s="3"/>
      <c r="D2146" s="3"/>
      <c r="E2146" s="3"/>
      <c r="F2146" s="6"/>
      <c r="G2146" s="6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</row>
    <row r="2147" spans="2:196" x14ac:dyDescent="0.2">
      <c r="B2147" s="3"/>
      <c r="C2147" s="3"/>
      <c r="D2147" s="3"/>
      <c r="E2147" s="3"/>
      <c r="F2147" s="6"/>
      <c r="G2147" s="6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</row>
    <row r="2148" spans="2:196" x14ac:dyDescent="0.2">
      <c r="B2148" s="3"/>
      <c r="C2148" s="3"/>
      <c r="D2148" s="3"/>
      <c r="E2148" s="3"/>
      <c r="F2148" s="6"/>
      <c r="G2148" s="6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</row>
    <row r="2149" spans="2:196" x14ac:dyDescent="0.2">
      <c r="B2149" s="3"/>
      <c r="C2149" s="3"/>
      <c r="D2149" s="3"/>
      <c r="E2149" s="3"/>
      <c r="F2149" s="6"/>
      <c r="G2149" s="6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</row>
    <row r="2150" spans="2:196" x14ac:dyDescent="0.2">
      <c r="B2150" s="3"/>
      <c r="C2150" s="3"/>
      <c r="D2150" s="3"/>
      <c r="E2150" s="3"/>
      <c r="F2150" s="6"/>
      <c r="G2150" s="6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</row>
    <row r="2151" spans="2:196" x14ac:dyDescent="0.2">
      <c r="B2151" s="3"/>
      <c r="C2151" s="3"/>
      <c r="D2151" s="3"/>
      <c r="E2151" s="3"/>
      <c r="F2151" s="6"/>
      <c r="G2151" s="6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</row>
    <row r="2152" spans="2:196" x14ac:dyDescent="0.2">
      <c r="B2152" s="3"/>
      <c r="C2152" s="3"/>
      <c r="D2152" s="3"/>
      <c r="E2152" s="3"/>
      <c r="F2152" s="6"/>
      <c r="G2152" s="6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</row>
    <row r="2153" spans="2:196" x14ac:dyDescent="0.2">
      <c r="B2153" s="3"/>
      <c r="C2153" s="3"/>
      <c r="D2153" s="3"/>
      <c r="E2153" s="3"/>
      <c r="F2153" s="6"/>
      <c r="G2153" s="6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</row>
    <row r="2154" spans="2:196" x14ac:dyDescent="0.2">
      <c r="B2154" s="3"/>
      <c r="C2154" s="3"/>
      <c r="D2154" s="3"/>
      <c r="E2154" s="3"/>
      <c r="F2154" s="6"/>
      <c r="G2154" s="6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</row>
  </sheetData>
  <mergeCells count="29">
    <mergeCell ref="E186:F186"/>
    <mergeCell ref="S3:S4"/>
    <mergeCell ref="T3:T4"/>
    <mergeCell ref="U3:U4"/>
    <mergeCell ref="V3:V4"/>
    <mergeCell ref="A180:E180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6692913385826772" right="0.51181102362204722" top="0.74803149606299213" bottom="0.47244094488188981" header="0" footer="0"/>
  <pageSetup paperSize="9" scale="39" fitToHeight="7" orientation="landscape" r:id="rId1"/>
  <headerFooter alignWithMargins="0"/>
  <rowBreaks count="5" manualBreakCount="5">
    <brk id="55" max="22" man="1"/>
    <brk id="87" max="22" man="1"/>
    <brk id="153" max="22" man="1"/>
    <brk id="167" max="22" man="1"/>
    <brk id="186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аналіз</vt:lpstr>
      <vt:lpstr>аналіз!Заголовки_для_печати</vt:lpstr>
      <vt:lpstr>аналіз!Область_печати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Дуброва Катерина</cp:lastModifiedBy>
  <cp:lastPrinted>2024-06-11T07:17:23Z</cp:lastPrinted>
  <dcterms:created xsi:type="dcterms:W3CDTF">2004-10-20T06:45:28Z</dcterms:created>
  <dcterms:modified xsi:type="dcterms:W3CDTF">2024-06-11T07:43:37Z</dcterms:modified>
</cp:coreProperties>
</file>