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mpushyk.VARASH\Downloads\"/>
    </mc:Choice>
  </mc:AlternateContent>
  <xr:revisionPtr revIDLastSave="0" documentId="8_{8F32248E-FFBE-4F0A-BF85-6640C973AE89}" xr6:coauthVersionLast="47" xr6:coauthVersionMax="47" xr10:uidLastSave="{00000000-0000-0000-0000-000000000000}"/>
  <bookViews>
    <workbookView xWindow="1950" yWindow="1950" windowWidth="21600" windowHeight="11385" tabRatio="365" xr2:uid="{00000000-000D-0000-FFFF-FFFF00000000}"/>
  </bookViews>
  <sheets>
    <sheet name="01.12.2023" sheetId="49" r:id="rId1"/>
  </sheets>
  <definedNames>
    <definedName name="_xlnm.Print_Area" localSheetId="0">'01.12.2023'!$A$1:$K$90</definedName>
  </definedNames>
  <calcPr calcId="181029"/>
</workbook>
</file>

<file path=xl/calcChain.xml><?xml version="1.0" encoding="utf-8"?>
<calcChain xmlns="http://schemas.openxmlformats.org/spreadsheetml/2006/main">
  <c r="E86" i="49" l="1"/>
  <c r="C86" i="49"/>
  <c r="K85" i="49"/>
  <c r="J85" i="49"/>
  <c r="H85" i="49"/>
  <c r="G85" i="49"/>
  <c r="J84" i="49"/>
  <c r="K83" i="49"/>
  <c r="J83" i="49"/>
  <c r="G83" i="49"/>
  <c r="J82" i="49"/>
  <c r="G82" i="49"/>
  <c r="K81" i="49"/>
  <c r="J81" i="49"/>
  <c r="G81" i="49"/>
  <c r="K80" i="49"/>
  <c r="J80" i="49"/>
  <c r="G80" i="49"/>
  <c r="G79" i="49" s="1"/>
  <c r="I79" i="49"/>
  <c r="I86" i="49" s="1"/>
  <c r="F79" i="49"/>
  <c r="K79" i="49" s="1"/>
  <c r="E79" i="49"/>
  <c r="D79" i="49"/>
  <c r="D86" i="49" s="1"/>
  <c r="C79" i="49"/>
  <c r="J78" i="49"/>
  <c r="H78" i="49"/>
  <c r="G78" i="49"/>
  <c r="K77" i="49"/>
  <c r="J77" i="49"/>
  <c r="H77" i="49"/>
  <c r="G77" i="49"/>
  <c r="K76" i="49"/>
  <c r="J76" i="49"/>
  <c r="G76" i="49"/>
  <c r="J75" i="49"/>
  <c r="G75" i="49"/>
  <c r="K74" i="49"/>
  <c r="J74" i="49"/>
  <c r="H74" i="49"/>
  <c r="G74" i="49"/>
  <c r="K73" i="49"/>
  <c r="J73" i="49"/>
  <c r="H73" i="49"/>
  <c r="G73" i="49"/>
  <c r="K70" i="49"/>
  <c r="J70" i="49"/>
  <c r="H70" i="49"/>
  <c r="G70" i="49"/>
  <c r="J69" i="49"/>
  <c r="H69" i="49"/>
  <c r="G69" i="49"/>
  <c r="K68" i="49"/>
  <c r="J68" i="49"/>
  <c r="H68" i="49"/>
  <c r="G68" i="49"/>
  <c r="K67" i="49"/>
  <c r="J67" i="49"/>
  <c r="K66" i="49"/>
  <c r="J66" i="49"/>
  <c r="K65" i="49"/>
  <c r="J65" i="49"/>
  <c r="H65" i="49"/>
  <c r="G65" i="49"/>
  <c r="K63" i="49"/>
  <c r="J63" i="49"/>
  <c r="K62" i="49"/>
  <c r="J62" i="49"/>
  <c r="J61" i="49"/>
  <c r="H61" i="49"/>
  <c r="G61" i="49"/>
  <c r="K60" i="49"/>
  <c r="J60" i="49"/>
  <c r="H60" i="49"/>
  <c r="G60" i="49"/>
  <c r="K59" i="49"/>
  <c r="J59" i="49"/>
  <c r="H59" i="49"/>
  <c r="G59" i="49"/>
  <c r="K58" i="49"/>
  <c r="J58" i="49"/>
  <c r="H58" i="49"/>
  <c r="G58" i="49"/>
  <c r="K57" i="49"/>
  <c r="J57" i="49"/>
  <c r="H57" i="49"/>
  <c r="G57" i="49"/>
  <c r="K56" i="49"/>
  <c r="J56" i="49"/>
  <c r="H56" i="49"/>
  <c r="G56" i="49"/>
  <c r="K55" i="49"/>
  <c r="J55" i="49"/>
  <c r="H55" i="49"/>
  <c r="G55" i="49"/>
  <c r="J54" i="49"/>
  <c r="J53" i="49"/>
  <c r="K52" i="49"/>
  <c r="J52" i="49"/>
  <c r="K51" i="49"/>
  <c r="J51" i="49"/>
  <c r="K50" i="49"/>
  <c r="J50" i="49"/>
  <c r="I49" i="49"/>
  <c r="F49" i="49"/>
  <c r="K49" i="49" s="1"/>
  <c r="E49" i="49"/>
  <c r="D49" i="49"/>
  <c r="D39" i="49" s="1"/>
  <c r="C49" i="49"/>
  <c r="K48" i="49"/>
  <c r="J48" i="49"/>
  <c r="H48" i="49"/>
  <c r="G48" i="49"/>
  <c r="K47" i="49"/>
  <c r="I47" i="49"/>
  <c r="J47" i="49" s="1"/>
  <c r="F47" i="49"/>
  <c r="E47" i="49"/>
  <c r="G47" i="49" s="1"/>
  <c r="D47" i="49"/>
  <c r="C47" i="49"/>
  <c r="K46" i="49"/>
  <c r="J46" i="49"/>
  <c r="H46" i="49"/>
  <c r="G46" i="49"/>
  <c r="K45" i="49"/>
  <c r="J45" i="49"/>
  <c r="K44" i="49"/>
  <c r="J44" i="49"/>
  <c r="H44" i="49"/>
  <c r="K43" i="49"/>
  <c r="J43" i="49"/>
  <c r="H43" i="49"/>
  <c r="G43" i="49"/>
  <c r="J42" i="49"/>
  <c r="J41" i="49"/>
  <c r="I40" i="49"/>
  <c r="F40" i="49"/>
  <c r="E40" i="49"/>
  <c r="E39" i="49" s="1"/>
  <c r="D40" i="49"/>
  <c r="C40" i="49"/>
  <c r="K37" i="49"/>
  <c r="J37" i="49"/>
  <c r="H37" i="49"/>
  <c r="G37" i="49"/>
  <c r="J36" i="49"/>
  <c r="I35" i="49"/>
  <c r="J35" i="49" s="1"/>
  <c r="H35" i="49"/>
  <c r="F35" i="49"/>
  <c r="G35" i="49" s="1"/>
  <c r="E35" i="49"/>
  <c r="K34" i="49"/>
  <c r="J34" i="49"/>
  <c r="H34" i="49"/>
  <c r="G34" i="49"/>
  <c r="K33" i="49"/>
  <c r="J33" i="49"/>
  <c r="H33" i="49"/>
  <c r="G33" i="49"/>
  <c r="K32" i="49"/>
  <c r="J32" i="49"/>
  <c r="H32" i="49"/>
  <c r="G32" i="49"/>
  <c r="K31" i="49"/>
  <c r="J31" i="49"/>
  <c r="H31" i="49"/>
  <c r="G31" i="49"/>
  <c r="K30" i="49"/>
  <c r="J30" i="49"/>
  <c r="H30" i="49"/>
  <c r="G30" i="49"/>
  <c r="K29" i="49"/>
  <c r="J29" i="49"/>
  <c r="H29" i="49"/>
  <c r="G29" i="49"/>
  <c r="K28" i="49"/>
  <c r="J28" i="49"/>
  <c r="H28" i="49"/>
  <c r="G28" i="49"/>
  <c r="K27" i="49"/>
  <c r="J27" i="49"/>
  <c r="H27" i="49"/>
  <c r="G27" i="49"/>
  <c r="K26" i="49"/>
  <c r="J26" i="49"/>
  <c r="H26" i="49"/>
  <c r="G26" i="49"/>
  <c r="K25" i="49"/>
  <c r="J25" i="49"/>
  <c r="H25" i="49"/>
  <c r="G25" i="49"/>
  <c r="K24" i="49"/>
  <c r="J24" i="49"/>
  <c r="H24" i="49"/>
  <c r="G24" i="49"/>
  <c r="J23" i="49"/>
  <c r="G23" i="49"/>
  <c r="K22" i="49"/>
  <c r="J22" i="49"/>
  <c r="H22" i="49"/>
  <c r="G22" i="49"/>
  <c r="K21" i="49"/>
  <c r="J21" i="49"/>
  <c r="H21" i="49"/>
  <c r="G21" i="49"/>
  <c r="I20" i="49"/>
  <c r="F20" i="49"/>
  <c r="K20" i="49" s="1"/>
  <c r="E20" i="49"/>
  <c r="D20" i="49"/>
  <c r="C20" i="49"/>
  <c r="K19" i="49"/>
  <c r="J19" i="49"/>
  <c r="H19" i="49"/>
  <c r="G19" i="49"/>
  <c r="K18" i="49"/>
  <c r="J18" i="49"/>
  <c r="H18" i="49"/>
  <c r="G18" i="49"/>
  <c r="K17" i="49"/>
  <c r="J17" i="49"/>
  <c r="H17" i="49"/>
  <c r="G17" i="49"/>
  <c r="K16" i="49"/>
  <c r="J16" i="49"/>
  <c r="H16" i="49"/>
  <c r="G16" i="49"/>
  <c r="K15" i="49"/>
  <c r="J15" i="49"/>
  <c r="H15" i="49"/>
  <c r="G15" i="49"/>
  <c r="I14" i="49"/>
  <c r="I13" i="49" s="1"/>
  <c r="I8" i="49" s="1"/>
  <c r="I38" i="49" s="1"/>
  <c r="F14" i="49"/>
  <c r="K14" i="49" s="1"/>
  <c r="E14" i="49"/>
  <c r="E13" i="49" s="1"/>
  <c r="E8" i="49" s="1"/>
  <c r="D14" i="49"/>
  <c r="D13" i="49" s="1"/>
  <c r="D8" i="49" s="1"/>
  <c r="C14" i="49"/>
  <c r="C13" i="49"/>
  <c r="C8" i="49" s="1"/>
  <c r="C38" i="49" s="1"/>
  <c r="K12" i="49"/>
  <c r="J12" i="49"/>
  <c r="H12" i="49"/>
  <c r="G12" i="49"/>
  <c r="K11" i="49"/>
  <c r="J11" i="49"/>
  <c r="H11" i="49"/>
  <c r="G11" i="49"/>
  <c r="K10" i="49"/>
  <c r="J10" i="49"/>
  <c r="H10" i="49"/>
  <c r="G10" i="49"/>
  <c r="K9" i="49"/>
  <c r="J9" i="49"/>
  <c r="H9" i="49"/>
  <c r="G9" i="49"/>
  <c r="K35" i="49" l="1"/>
  <c r="H47" i="49"/>
  <c r="C39" i="49"/>
  <c r="K40" i="49"/>
  <c r="C71" i="49"/>
  <c r="C87" i="49" s="1"/>
  <c r="J40" i="49"/>
  <c r="G86" i="49"/>
  <c r="F13" i="49"/>
  <c r="F8" i="49" s="1"/>
  <c r="K8" i="49" s="1"/>
  <c r="G49" i="49"/>
  <c r="H40" i="49"/>
  <c r="G40" i="49"/>
  <c r="J20" i="49"/>
  <c r="H20" i="49"/>
  <c r="G20" i="49"/>
  <c r="D38" i="49"/>
  <c r="D71" i="49" s="1"/>
  <c r="D87" i="49" s="1"/>
  <c r="E38" i="49"/>
  <c r="E71" i="49" s="1"/>
  <c r="E87" i="49" s="1"/>
  <c r="G14" i="49"/>
  <c r="G13" i="49" s="1"/>
  <c r="G8" i="49" s="1"/>
  <c r="F86" i="49"/>
  <c r="F39" i="49"/>
  <c r="H49" i="49"/>
  <c r="H79" i="49"/>
  <c r="H14" i="49"/>
  <c r="J49" i="49"/>
  <c r="J79" i="49"/>
  <c r="J14" i="49"/>
  <c r="I39" i="49"/>
  <c r="I71" i="49" s="1"/>
  <c r="I87" i="49" s="1"/>
  <c r="J39" i="49" l="1"/>
  <c r="J13" i="49"/>
  <c r="J8" i="49" s="1"/>
  <c r="H13" i="49"/>
  <c r="K13" i="49"/>
  <c r="H8" i="49"/>
  <c r="F38" i="49"/>
  <c r="F71" i="49" s="1"/>
  <c r="K86" i="49"/>
  <c r="J86" i="49"/>
  <c r="H86" i="49"/>
  <c r="K39" i="49"/>
  <c r="H39" i="49"/>
  <c r="G39" i="49"/>
  <c r="J38" i="49" l="1"/>
  <c r="J71" i="49" s="1"/>
  <c r="J87" i="49" s="1"/>
  <c r="G38" i="49"/>
  <c r="G71" i="49" s="1"/>
  <c r="G87" i="49" s="1"/>
  <c r="K38" i="49"/>
  <c r="H38" i="49"/>
  <c r="H71" i="49"/>
  <c r="F87" i="49"/>
  <c r="K71" i="49"/>
  <c r="K87" i="49" l="1"/>
  <c r="H87" i="49"/>
</calcChain>
</file>

<file path=xl/sharedStrings.xml><?xml version="1.0" encoding="utf-8"?>
<sst xmlns="http://schemas.openxmlformats.org/spreadsheetml/2006/main" count="101" uniqueCount="93">
  <si>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</si>
  <si>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</si>
  <si>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</si>
  <si>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</si>
  <si>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</si>
  <si>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</si>
  <si>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</si>
  <si>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</si>
  <si>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</si>
  <si>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</si>
  <si>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</si>
  <si>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</si>
  <si>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</si>
  <si>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</si>
  <si>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</si>
  <si>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</si>
  <si>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</si>
  <si>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</si>
  <si>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</si>
  <si>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</si>
  <si>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</si>
  <si>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</si>
  <si>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</si>
  <si>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</si>
  <si>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</si>
  <si>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</si>
  <si>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</si>
  <si>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</si>
  <si>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</si>
  <si>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</si>
  <si>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</si>
  <si>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</si>
  <si>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</si>
  <si>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</si>
  <si>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</si>
  <si>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</si>
  <si>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</si>
  <si>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</si>
  <si>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</si>
  <si>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</si>
  <si>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</si>
  <si>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</si>
  <si>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</si>
  <si>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</si>
  <si>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</si>
  <si>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</si>
  <si>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</si>
  <si>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</si>
  <si>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</si>
  <si>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</si>
  <si>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</si>
  <si>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</si>
  <si>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</si>
  <si>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</si>
  <si>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</si>
  <si>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</si>
  <si>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</si>
  <si>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</si>
  <si>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</si>
  <si>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</si>
  <si>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</si>
  <si>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</si>
  <si>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</si>
  <si>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</si>
  <si>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</si>
  <si>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</si>
  <si>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</si>
  <si>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</si>
  <si>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</si>
  <si>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</si>
  <si>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</si>
  <si>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</si>
  <si>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</si>
  <si>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</si>
  <si>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</si>
  <si>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</si>
  <si>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 заходів щодо соціально-економічного розвитку окремих територій</t>
  </si>
  <si>
    <t xml:space="preserve">Місцеві податки та збори, що сплачуються (перераховуються) згідно з Податковим кодексом України </t>
  </si>
  <si>
    <t>Бюджет                                 на 2023 р.                   зі змінами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</si>
  <si>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</si>
  <si>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Бюджет                         на 2023 р.</t>
  </si>
  <si>
    <t>Податок на прибуток підприємств</t>
  </si>
  <si>
    <t xml:space="preserve">Частина чистого прибутку (доходу) комунальних унітарних підприємств та їх об'єднань, що вилучається до відповідного бюджету </t>
  </si>
  <si>
    <t xml:space="preserve"> 
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</si>
  <si>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Власні надходження бюджетних установ</t>
  </si>
  <si>
    <t>Іншi надходження до фондiв охорони навколишнього природного середовища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</si>
  <si>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</si>
  <si>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Відхилення фактичних надходжень на звітну дату 2022 року до фактичних надходжень     у 2023 році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</si>
  <si>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</si>
  <si>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 xml:space="preserve"> Фактичні надходження до бюджету станом  на 01.12.2022р.</t>
  </si>
  <si>
    <t xml:space="preserve">Затверджено розписом станом на  01.12.2023 р.                             </t>
  </si>
  <si>
    <t xml:space="preserve"> Фактичні надходження до бюджету станом  на 01.12.2023 р.</t>
  </si>
  <si>
    <r>
      <t xml:space="preserve">                                                                                                      на 01 грудня 2023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</si>
</sst>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7.5"/>
      <color indexed="8"/>
      <name val="Times New Roman"/>
      <family val="1"/>
      <charset val="204"/>
    </font>
    <font>
      <b/>
      <sz val="17.5"/>
      <name val="Times New Roman"/>
      <family val="1"/>
      <charset val="204"/>
    </font>
    <font>
      <sz val="17.5"/>
      <name val="Times New Roman"/>
      <family val="1"/>
      <charset val="204"/>
    </font>
    <font>
      <sz val="17.5"/>
      <color indexed="8"/>
      <name val="Times New Roman"/>
      <family val="1"/>
      <charset val="204"/>
    </font>
    <font>
      <sz val="1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34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/>
    <xf numFmtId="165" fontId="8" fillId="0" borderId="0" xfId="1" applyNumberFormat="1" applyFont="1"/>
    <xf numFmtId="0" fontId="10" fillId="0" borderId="0" xfId="1" applyFont="1"/>
    <xf numFmtId="0" fontId="14" fillId="0" borderId="0" xfId="1" applyFont="1"/>
    <xf numFmtId="0" fontId="6" fillId="0" borderId="0" xfId="1" applyFont="1"/>
    <xf numFmtId="0" fontId="12" fillId="0" borderId="0" xfId="1" applyFont="1"/>
    <xf numFmtId="4" fontId="13" fillId="0" borderId="0" xfId="1" applyNumberFormat="1" applyFont="1" applyAlignment="1">
      <alignment horizontal="right"/>
    </xf>
    <xf numFmtId="4" fontId="13" fillId="0" borderId="0" xfId="1" applyNumberFormat="1" applyFont="1"/>
    <xf numFmtId="4" fontId="12" fillId="3" borderId="0" xfId="1" applyNumberFormat="1" applyFont="1" applyFill="1"/>
    <xf numFmtId="4" fontId="12" fillId="0" borderId="0" xfId="1" applyNumberFormat="1" applyFont="1"/>
    <xf numFmtId="0" fontId="11" fillId="4" borderId="21" xfId="1" applyFont="1" applyFill="1" applyBorder="1" applyAlignment="1">
      <alignment horizontal="left"/>
    </xf>
    <xf numFmtId="49" fontId="2" fillId="0" borderId="13" xfId="1" applyNumberFormat="1" applyFont="1" applyBorder="1" applyAlignment="1">
      <alignment horizontal="centerContinuous" vertical="center"/>
    </xf>
    <xf numFmtId="0" fontId="2" fillId="0" borderId="17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9" fillId="4" borderId="20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25" xfId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15" xfId="1" applyFont="1" applyFill="1" applyBorder="1" applyAlignment="1">
      <alignment horizontal="centerContinuous"/>
    </xf>
    <xf numFmtId="0" fontId="23" fillId="2" borderId="16" xfId="1" applyFont="1" applyFill="1" applyBorder="1" applyAlignment="1">
      <alignment horizontal="centerContinuous"/>
    </xf>
    <xf numFmtId="0" fontId="23" fillId="2" borderId="0" xfId="1" applyFont="1" applyFill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7" fillId="4" borderId="9" xfId="1" applyFont="1" applyFill="1" applyBorder="1" applyAlignment="1">
      <alignment horizontal="left" wrapText="1"/>
    </xf>
    <xf numFmtId="0" fontId="5" fillId="0" borderId="6" xfId="1" applyFont="1" applyBorder="1" applyProtection="1">
      <protection locked="0"/>
    </xf>
    <xf numFmtId="0" fontId="5" fillId="0" borderId="6" xfId="1" applyFont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/>
    <xf numFmtId="0" fontId="5" fillId="3" borderId="6" xfId="0" applyFont="1" applyFill="1" applyBorder="1" applyAlignment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0" fontId="30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2" fillId="0" borderId="6" xfId="1" applyFont="1" applyBorder="1" applyAlignment="1">
      <alignment horizontal="left" wrapText="1"/>
    </xf>
    <xf numFmtId="0" fontId="33" fillId="0" borderId="6" xfId="1" applyFont="1" applyBorder="1" applyAlignment="1">
      <alignment horizontal="left" wrapText="1"/>
    </xf>
    <xf numFmtId="0" fontId="25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23" fillId="6" borderId="4" xfId="1" applyFont="1" applyFill="1" applyBorder="1" applyAlignment="1">
      <alignment horizontal="centerContinuous"/>
    </xf>
    <xf numFmtId="49" fontId="35" fillId="0" borderId="13" xfId="1" applyNumberFormat="1" applyFont="1" applyBorder="1" applyAlignment="1">
      <alignment horizontal="centerContinuous" vertical="center"/>
    </xf>
    <xf numFmtId="0" fontId="35" fillId="0" borderId="19" xfId="1" applyFont="1" applyBorder="1" applyAlignment="1">
      <alignment horizontal="centerContinuous" vertical="center"/>
    </xf>
    <xf numFmtId="0" fontId="5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1" fontId="4" fillId="0" borderId="6" xfId="1" applyNumberFormat="1" applyFont="1" applyBorder="1" applyAlignment="1">
      <alignment vertical="top" wrapText="1"/>
    </xf>
    <xf numFmtId="0" fontId="31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7" fillId="4" borderId="1" xfId="1" applyFont="1" applyFill="1" applyBorder="1" applyAlignment="1">
      <alignment horizont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wrapText="1"/>
    </xf>
    <xf numFmtId="0" fontId="25" fillId="0" borderId="6" xfId="1" applyFont="1" applyBorder="1" applyAlignment="1">
      <alignment horizontal="left" wrapText="1"/>
    </xf>
    <xf numFmtId="0" fontId="36" fillId="0" borderId="12" xfId="1" applyFont="1" applyBorder="1" applyAlignment="1">
      <alignment horizontal="left" wrapText="1"/>
    </xf>
    <xf numFmtId="0" fontId="31" fillId="0" borderId="6" xfId="0" applyFont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166" fontId="37" fillId="4" borderId="9" xfId="1" applyNumberFormat="1" applyFont="1" applyFill="1" applyBorder="1" applyAlignment="1">
      <alignment wrapText="1"/>
    </xf>
    <xf numFmtId="166" fontId="37" fillId="4" borderId="9" xfId="1" applyNumberFormat="1" applyFont="1" applyFill="1" applyBorder="1" applyAlignment="1">
      <alignment horizontal="right" wrapText="1"/>
    </xf>
    <xf numFmtId="166" fontId="37" fillId="6" borderId="9" xfId="1" applyNumberFormat="1" applyFont="1" applyFill="1" applyBorder="1" applyAlignment="1">
      <alignment horizontal="right" wrapText="1"/>
    </xf>
    <xf numFmtId="165" fontId="38" fillId="4" borderId="9" xfId="1" applyNumberFormat="1" applyFont="1" applyFill="1" applyBorder="1"/>
    <xf numFmtId="165" fontId="38" fillId="4" borderId="11" xfId="1" applyNumberFormat="1" applyFont="1" applyFill="1" applyBorder="1"/>
    <xf numFmtId="166" fontId="39" fillId="0" borderId="6" xfId="1" applyNumberFormat="1" applyFont="1" applyBorder="1" applyProtection="1">
      <protection locked="0"/>
    </xf>
    <xf numFmtId="166" fontId="39" fillId="6" borderId="6" xfId="1" applyNumberFormat="1" applyFont="1" applyFill="1" applyBorder="1" applyAlignment="1" applyProtection="1">
      <alignment horizontal="right"/>
      <protection locked="0"/>
    </xf>
    <xf numFmtId="166" fontId="39" fillId="3" borderId="6" xfId="1" applyNumberFormat="1" applyFont="1" applyFill="1" applyBorder="1" applyAlignment="1">
      <alignment horizontal="right"/>
    </xf>
    <xf numFmtId="165" fontId="39" fillId="3" borderId="6" xfId="1" applyNumberFormat="1" applyFont="1" applyFill="1" applyBorder="1"/>
    <xf numFmtId="166" fontId="39" fillId="0" borderId="6" xfId="1" applyNumberFormat="1" applyFont="1" applyBorder="1"/>
    <xf numFmtId="165" fontId="39" fillId="3" borderId="7" xfId="1" applyNumberFormat="1" applyFont="1" applyFill="1" applyBorder="1"/>
    <xf numFmtId="164" fontId="39" fillId="0" borderId="6" xfId="1" applyNumberFormat="1" applyFont="1" applyBorder="1" applyAlignment="1" applyProtection="1">
      <alignment wrapText="1"/>
      <protection locked="0"/>
    </xf>
    <xf numFmtId="166" fontId="39" fillId="0" borderId="6" xfId="1" applyNumberFormat="1" applyFont="1" applyBorder="1" applyAlignment="1" applyProtection="1">
      <alignment horizontal="right"/>
      <protection locked="0"/>
    </xf>
    <xf numFmtId="166" fontId="39" fillId="6" borderId="6" xfId="1" applyNumberFormat="1" applyFont="1" applyFill="1" applyBorder="1" applyProtection="1">
      <protection locked="0"/>
    </xf>
    <xf numFmtId="9" fontId="39" fillId="3" borderId="6" xfId="2" applyFont="1" applyFill="1" applyBorder="1"/>
    <xf numFmtId="166" fontId="39" fillId="0" borderId="6" xfId="1" applyNumberFormat="1" applyFont="1" applyBorder="1" applyAlignment="1">
      <alignment wrapText="1"/>
    </xf>
    <xf numFmtId="166" fontId="38" fillId="0" borderId="6" xfId="1" applyNumberFormat="1" applyFont="1" applyBorder="1" applyProtection="1">
      <protection locked="0"/>
    </xf>
    <xf numFmtId="166" fontId="38" fillId="6" borderId="6" xfId="1" applyNumberFormat="1" applyFont="1" applyFill="1" applyBorder="1" applyProtection="1">
      <protection locked="0"/>
    </xf>
    <xf numFmtId="166" fontId="38" fillId="3" borderId="6" xfId="1" applyNumberFormat="1" applyFont="1" applyFill="1" applyBorder="1" applyAlignment="1">
      <alignment horizontal="right"/>
    </xf>
    <xf numFmtId="165" fontId="38" fillId="3" borderId="6" xfId="1" applyNumberFormat="1" applyFont="1" applyFill="1" applyBorder="1"/>
    <xf numFmtId="166" fontId="38" fillId="0" borderId="6" xfId="1" applyNumberFormat="1" applyFont="1" applyBorder="1"/>
    <xf numFmtId="165" fontId="38" fillId="3" borderId="7" xfId="1" applyNumberFormat="1" applyFont="1" applyFill="1" applyBorder="1"/>
    <xf numFmtId="166" fontId="37" fillId="4" borderId="6" xfId="1" applyNumberFormat="1" applyFont="1" applyFill="1" applyBorder="1"/>
    <xf numFmtId="166" fontId="37" fillId="4" borderId="6" xfId="1" applyNumberFormat="1" applyFont="1" applyFill="1" applyBorder="1" applyAlignment="1">
      <alignment horizontal="right"/>
    </xf>
    <xf numFmtId="166" fontId="37" fillId="6" borderId="6" xfId="1" applyNumberFormat="1" applyFont="1" applyFill="1" applyBorder="1" applyAlignment="1">
      <alignment horizontal="right"/>
    </xf>
    <xf numFmtId="165" fontId="38" fillId="4" borderId="6" xfId="1" applyNumberFormat="1" applyFont="1" applyFill="1" applyBorder="1"/>
    <xf numFmtId="165" fontId="38" fillId="4" borderId="7" xfId="1" applyNumberFormat="1" applyFont="1" applyFill="1" applyBorder="1"/>
    <xf numFmtId="164" fontId="39" fillId="0" borderId="6" xfId="1" applyNumberFormat="1" applyFont="1" applyBorder="1" applyAlignment="1" applyProtection="1">
      <alignment horizontal="right" wrapText="1"/>
      <protection locked="0"/>
    </xf>
    <xf numFmtId="165" fontId="39" fillId="0" borderId="7" xfId="1" applyNumberFormat="1" applyFont="1" applyBorder="1"/>
    <xf numFmtId="164" fontId="39" fillId="0" borderId="6" xfId="0" applyNumberFormat="1" applyFont="1" applyBorder="1" applyAlignment="1">
      <alignment horizontal="right" wrapText="1"/>
    </xf>
    <xf numFmtId="164" fontId="39" fillId="3" borderId="6" xfId="0" applyNumberFormat="1" applyFont="1" applyFill="1" applyBorder="1" applyAlignment="1">
      <alignment horizontal="right" wrapText="1"/>
    </xf>
    <xf numFmtId="166" fontId="40" fillId="0" borderId="6" xfId="1" applyNumberFormat="1" applyFont="1" applyBorder="1" applyAlignment="1" applyProtection="1">
      <alignment horizontal="right" wrapText="1"/>
      <protection locked="0"/>
    </xf>
    <xf numFmtId="164" fontId="39" fillId="0" borderId="6" xfId="0" applyNumberFormat="1" applyFont="1" applyBorder="1" applyAlignment="1" applyProtection="1">
      <alignment horizontal="right" wrapText="1"/>
      <protection locked="0"/>
    </xf>
    <xf numFmtId="164" fontId="39" fillId="0" borderId="6" xfId="1" applyNumberFormat="1" applyFont="1" applyBorder="1" applyAlignment="1" applyProtection="1">
      <alignment horizontal="right"/>
      <protection locked="0"/>
    </xf>
    <xf numFmtId="164" fontId="39" fillId="0" borderId="6" xfId="1" applyNumberFormat="1" applyFont="1" applyBorder="1" applyAlignment="1">
      <alignment horizontal="right"/>
    </xf>
    <xf numFmtId="164" fontId="39" fillId="0" borderId="6" xfId="1" applyNumberFormat="1" applyFont="1" applyBorder="1" applyAlignment="1">
      <alignment horizontal="right" wrapText="1"/>
    </xf>
    <xf numFmtId="0" fontId="37" fillId="4" borderId="6" xfId="1" applyFont="1" applyFill="1" applyBorder="1" applyAlignment="1">
      <alignment horizontal="left" wrapText="1"/>
    </xf>
    <xf numFmtId="0" fontId="39" fillId="0" borderId="6" xfId="1" applyFont="1" applyBorder="1" applyAlignment="1">
      <alignment wrapText="1"/>
    </xf>
    <xf numFmtId="166" fontId="38" fillId="4" borderId="6" xfId="1" applyNumberFormat="1" applyFont="1" applyFill="1" applyBorder="1" applyProtection="1">
      <protection locked="0"/>
    </xf>
    <xf numFmtId="166" fontId="38" fillId="0" borderId="6" xfId="1" applyNumberFormat="1" applyFont="1" applyBorder="1" applyAlignment="1" applyProtection="1">
      <alignment horizontal="right"/>
      <protection locked="0"/>
    </xf>
    <xf numFmtId="166" fontId="38" fillId="6" borderId="6" xfId="1" applyNumberFormat="1" applyFont="1" applyFill="1" applyBorder="1" applyAlignment="1" applyProtection="1">
      <alignment horizontal="right"/>
      <protection locked="0"/>
    </xf>
    <xf numFmtId="0" fontId="41" fillId="0" borderId="0" xfId="0" applyFont="1"/>
    <xf numFmtId="166" fontId="39" fillId="0" borderId="6" xfId="1" applyNumberFormat="1" applyFont="1" applyBorder="1" applyAlignment="1">
      <alignment horizontal="right" wrapText="1"/>
    </xf>
    <xf numFmtId="165" fontId="40" fillId="3" borderId="7" xfId="1" applyNumberFormat="1" applyFont="1" applyFill="1" applyBorder="1"/>
    <xf numFmtId="0" fontId="39" fillId="0" borderId="6" xfId="1" applyFont="1" applyBorder="1" applyAlignment="1">
      <alignment horizontal="right" wrapText="1"/>
    </xf>
    <xf numFmtId="166" fontId="38" fillId="0" borderId="6" xfId="1" applyNumberFormat="1" applyFont="1" applyBorder="1" applyAlignment="1">
      <alignment horizontal="right" wrapText="1"/>
    </xf>
    <xf numFmtId="166" fontId="38" fillId="6" borderId="6" xfId="1" applyNumberFormat="1" applyFont="1" applyFill="1" applyBorder="1" applyAlignment="1">
      <alignment horizontal="right" wrapText="1"/>
    </xf>
    <xf numFmtId="165" fontId="37" fillId="3" borderId="7" xfId="1" applyNumberFormat="1" applyFont="1" applyFill="1" applyBorder="1"/>
    <xf numFmtId="166" fontId="39" fillId="0" borderId="6" xfId="0" applyNumberFormat="1" applyFont="1" applyBorder="1" applyAlignment="1">
      <alignment horizontal="right" wrapText="1"/>
    </xf>
    <xf numFmtId="166" fontId="39" fillId="0" borderId="6" xfId="1" applyNumberFormat="1" applyFont="1" applyBorder="1" applyAlignment="1" applyProtection="1">
      <alignment horizontal="right" wrapText="1"/>
      <protection locked="0"/>
    </xf>
    <xf numFmtId="166" fontId="41" fillId="3" borderId="6" xfId="1" applyNumberFormat="1" applyFont="1" applyFill="1" applyBorder="1" applyAlignment="1">
      <alignment horizontal="right"/>
    </xf>
    <xf numFmtId="164" fontId="41" fillId="0" borderId="6" xfId="0" applyNumberFormat="1" applyFont="1" applyBorder="1" applyAlignment="1">
      <alignment horizontal="right"/>
    </xf>
    <xf numFmtId="164" fontId="41" fillId="6" borderId="6" xfId="0" applyNumberFormat="1" applyFont="1" applyFill="1" applyBorder="1" applyAlignment="1">
      <alignment horizontal="right"/>
    </xf>
    <xf numFmtId="0" fontId="41" fillId="0" borderId="6" xfId="0" applyFont="1" applyBorder="1" applyAlignment="1">
      <alignment horizontal="center"/>
    </xf>
    <xf numFmtId="166" fontId="39" fillId="3" borderId="7" xfId="1" applyNumberFormat="1" applyFont="1" applyFill="1" applyBorder="1"/>
    <xf numFmtId="166" fontId="41" fillId="0" borderId="6" xfId="0" applyNumberFormat="1" applyFont="1" applyBorder="1" applyAlignment="1">
      <alignment horizontal="right" wrapText="1"/>
    </xf>
    <xf numFmtId="166" fontId="41" fillId="5" borderId="6" xfId="0" applyNumberFormat="1" applyFont="1" applyFill="1" applyBorder="1" applyAlignment="1">
      <alignment horizontal="right"/>
    </xf>
    <xf numFmtId="166" fontId="41" fillId="6" borderId="6" xfId="0" applyNumberFormat="1" applyFont="1" applyFill="1" applyBorder="1" applyAlignment="1">
      <alignment horizontal="right"/>
    </xf>
    <xf numFmtId="0" fontId="40" fillId="0" borderId="6" xfId="1" applyFont="1" applyBorder="1" applyAlignment="1">
      <alignment horizontal="right" wrapText="1"/>
    </xf>
    <xf numFmtId="166" fontId="41" fillId="0" borderId="6" xfId="0" applyNumberFormat="1" applyFont="1" applyBorder="1" applyAlignment="1">
      <alignment horizontal="right"/>
    </xf>
    <xf numFmtId="166" fontId="38" fillId="4" borderId="7" xfId="1" applyNumberFormat="1" applyFont="1" applyFill="1" applyBorder="1"/>
    <xf numFmtId="166" fontId="38" fillId="5" borderId="6" xfId="1" applyNumberFormat="1" applyFont="1" applyFill="1" applyBorder="1" applyProtection="1">
      <protection locked="0"/>
    </xf>
    <xf numFmtId="166" fontId="39" fillId="5" borderId="6" xfId="1" applyNumberFormat="1" applyFont="1" applyFill="1" applyBorder="1" applyAlignment="1">
      <alignment horizontal="right"/>
    </xf>
    <xf numFmtId="165" fontId="38" fillId="5" borderId="6" xfId="1" applyNumberFormat="1" applyFont="1" applyFill="1" applyBorder="1"/>
    <xf numFmtId="166" fontId="39" fillId="5" borderId="6" xfId="1" applyNumberFormat="1" applyFont="1" applyFill="1" applyBorder="1" applyProtection="1">
      <protection locked="0"/>
    </xf>
    <xf numFmtId="166" fontId="40" fillId="3" borderId="7" xfId="1" applyNumberFormat="1" applyFont="1" applyFill="1" applyBorder="1"/>
    <xf numFmtId="164" fontId="40" fillId="5" borderId="6" xfId="1" applyNumberFormat="1" applyFont="1" applyFill="1" applyBorder="1" applyAlignment="1">
      <alignment horizontal="right" wrapText="1"/>
    </xf>
    <xf numFmtId="166" fontId="39" fillId="0" borderId="7" xfId="1" applyNumberFormat="1" applyFont="1" applyBorder="1"/>
    <xf numFmtId="164" fontId="39" fillId="0" borderId="6" xfId="1" applyNumberFormat="1" applyFont="1" applyBorder="1"/>
    <xf numFmtId="166" fontId="38" fillId="4" borderId="6" xfId="1" applyNumberFormat="1" applyFont="1" applyFill="1" applyBorder="1" applyAlignment="1" applyProtection="1">
      <alignment horizontal="right"/>
      <protection locked="0"/>
    </xf>
    <xf numFmtId="166" fontId="38" fillId="4" borderId="21" xfId="1" applyNumberFormat="1" applyFont="1" applyFill="1" applyBorder="1" applyAlignment="1">
      <alignment horizontal="right"/>
    </xf>
    <xf numFmtId="166" fontId="38" fillId="6" borderId="21" xfId="1" applyNumberFormat="1" applyFont="1" applyFill="1" applyBorder="1" applyAlignment="1">
      <alignment horizontal="right"/>
    </xf>
    <xf numFmtId="165" fontId="38" fillId="4" borderId="21" xfId="1" applyNumberFormat="1" applyFont="1" applyFill="1" applyBorder="1"/>
    <xf numFmtId="165" fontId="38" fillId="4" borderId="22" xfId="1" applyNumberFormat="1" applyFont="1" applyFill="1" applyBorder="1"/>
    <xf numFmtId="166" fontId="39" fillId="0" borderId="6" xfId="1" applyNumberFormat="1" applyFont="1" applyBorder="1" applyAlignment="1" applyProtection="1">
      <alignment wrapText="1"/>
      <protection locked="0"/>
    </xf>
    <xf numFmtId="0" fontId="28" fillId="0" borderId="1" xfId="1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5" xfId="1" applyFont="1" applyFill="1" applyBorder="1" applyAlignment="1">
      <alignment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15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K97"/>
  <sheetViews>
    <sheetView tabSelected="1" view="pageBreakPreview" zoomScale="52" zoomScaleNormal="100" zoomScaleSheetLayoutView="52" workbookViewId="0">
      <selection activeCell="F17" sqref="F17"/>
    </sheetView>
  </sheetViews>
  <sheetFormatPr defaultRowHeight="15" x14ac:dyDescent="0.25"/>
  <cols>
    <col min="1" max="1" width="15.7109375" customWidth="1"/>
    <col min="2" max="2" width="65.7109375" customWidth="1"/>
    <col min="3" max="3" width="17" customWidth="1"/>
    <col min="4" max="4" width="16.85546875" customWidth="1"/>
    <col min="5" max="5" width="17.28515625" customWidth="1"/>
    <col min="6" max="6" width="16.5703125" customWidth="1"/>
    <col min="7" max="7" width="15.140625" customWidth="1"/>
    <col min="8" max="8" width="15.28515625" customWidth="1"/>
    <col min="9" max="9" width="16.5703125" customWidth="1"/>
    <col min="10" max="10" width="16.42578125" customWidth="1"/>
    <col min="11" max="11" width="17.28515625" customWidth="1"/>
    <col min="14" max="14" width="9.140625" customWidth="1"/>
  </cols>
  <sheetData>
    <row r="1" spans="1:11" ht="20.25" x14ac:dyDescent="0.3">
      <c r="A1" s="151" t="s">
        <v>71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0.25" x14ac:dyDescent="0.3">
      <c r="A2" s="151" t="s">
        <v>70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20.25" x14ac:dyDescent="0.3">
      <c r="A3" s="152" t="s">
        <v>92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58.15" customHeight="1" x14ac:dyDescent="0.25">
      <c r="A5" s="153" t="s">
        <v>34</v>
      </c>
      <c r="B5" s="155" t="s">
        <v>35</v>
      </c>
      <c r="C5" s="157" t="s">
        <v>80</v>
      </c>
      <c r="D5" s="157" t="s">
        <v>78</v>
      </c>
      <c r="E5" s="159" t="s">
        <v>90</v>
      </c>
      <c r="F5" s="147" t="s">
        <v>91</v>
      </c>
      <c r="G5" s="149" t="s">
        <v>0</v>
      </c>
      <c r="H5" s="149"/>
      <c r="I5" s="147" t="s">
        <v>89</v>
      </c>
      <c r="J5" s="149" t="s">
        <v>87</v>
      </c>
      <c r="K5" s="150"/>
    </row>
    <row r="6" spans="1:11" ht="14.45" customHeight="1" x14ac:dyDescent="0.25">
      <c r="A6" s="154"/>
      <c r="B6" s="156"/>
      <c r="C6" s="158"/>
      <c r="D6" s="158"/>
      <c r="E6" s="160"/>
      <c r="F6" s="148"/>
      <c r="G6" s="54" t="s">
        <v>1</v>
      </c>
      <c r="H6" s="15" t="s">
        <v>2</v>
      </c>
      <c r="I6" s="148"/>
      <c r="J6" s="14" t="s">
        <v>1</v>
      </c>
      <c r="K6" s="55" t="s">
        <v>2</v>
      </c>
    </row>
    <row r="7" spans="1:11" ht="11.45" customHeight="1" x14ac:dyDescent="0.25">
      <c r="A7" s="22">
        <v>1</v>
      </c>
      <c r="B7" s="23">
        <v>2</v>
      </c>
      <c r="C7" s="24">
        <v>3</v>
      </c>
      <c r="D7" s="25">
        <v>4</v>
      </c>
      <c r="E7" s="25">
        <v>5</v>
      </c>
      <c r="F7" s="53">
        <v>6</v>
      </c>
      <c r="G7" s="26">
        <v>7</v>
      </c>
      <c r="H7" s="27">
        <v>8</v>
      </c>
      <c r="I7" s="53">
        <v>9</v>
      </c>
      <c r="J7" s="28">
        <v>10</v>
      </c>
      <c r="K7" s="29">
        <v>11</v>
      </c>
    </row>
    <row r="8" spans="1:11" ht="22.5" x14ac:dyDescent="0.3">
      <c r="A8" s="16">
        <v>100000</v>
      </c>
      <c r="B8" s="31" t="s">
        <v>3</v>
      </c>
      <c r="C8" s="68">
        <f>SUM(C9:C12,C13)</f>
        <v>701917.29999999993</v>
      </c>
      <c r="D8" s="68">
        <f>SUM(D9:D12,D13)</f>
        <v>791118.8</v>
      </c>
      <c r="E8" s="69">
        <f>SUM(E9:E12,E13)</f>
        <v>732898.8</v>
      </c>
      <c r="F8" s="70">
        <f>SUM(F9:F12,F13)</f>
        <v>729336.8</v>
      </c>
      <c r="G8" s="69">
        <f>SUM(G9:G12,G13)</f>
        <v>-3562.0000000000027</v>
      </c>
      <c r="H8" s="71">
        <f>SUM(F8/E8)</f>
        <v>0.99513984741140249</v>
      </c>
      <c r="I8" s="70">
        <f>SUM(I9:I12,I13)</f>
        <v>595159.1</v>
      </c>
      <c r="J8" s="69">
        <f>SUM(J9:J13)</f>
        <v>134177.70000000004</v>
      </c>
      <c r="K8" s="72">
        <f>SUM(F8/I8)*100%</f>
        <v>1.225448455715455</v>
      </c>
    </row>
    <row r="9" spans="1:11" ht="22.5" x14ac:dyDescent="0.35">
      <c r="A9" s="17">
        <v>110100</v>
      </c>
      <c r="B9" s="32" t="s">
        <v>4</v>
      </c>
      <c r="C9" s="73">
        <v>620000</v>
      </c>
      <c r="D9" s="73">
        <v>693122.8</v>
      </c>
      <c r="E9" s="73">
        <v>640911.80000000005</v>
      </c>
      <c r="F9" s="74">
        <v>631113.80000000005</v>
      </c>
      <c r="G9" s="75">
        <f>SUM(F9-E9)</f>
        <v>-9798</v>
      </c>
      <c r="H9" s="76">
        <f>SUM(F9/E9)</f>
        <v>0.98471240504543678</v>
      </c>
      <c r="I9" s="74">
        <v>525765.4</v>
      </c>
      <c r="J9" s="77">
        <f>SUM(F9-I9)</f>
        <v>105348.40000000002</v>
      </c>
      <c r="K9" s="78">
        <f>SUM(F9/I9)*100%</f>
        <v>1.2003714964887382</v>
      </c>
    </row>
    <row r="10" spans="1:11" ht="22.5" x14ac:dyDescent="0.35">
      <c r="A10" s="17">
        <v>110200</v>
      </c>
      <c r="B10" s="33" t="s">
        <v>81</v>
      </c>
      <c r="C10" s="79">
        <v>237.1</v>
      </c>
      <c r="D10" s="142">
        <v>1625.2</v>
      </c>
      <c r="E10" s="80">
        <v>1625.2</v>
      </c>
      <c r="F10" s="81">
        <v>1762.9</v>
      </c>
      <c r="G10" s="75">
        <f>SUM(F10-E10)</f>
        <v>137.70000000000005</v>
      </c>
      <c r="H10" s="82">
        <f>SUM(F10/E10)</f>
        <v>1.0847280334728033</v>
      </c>
      <c r="I10" s="81">
        <v>252.1</v>
      </c>
      <c r="J10" s="77">
        <f t="shared" ref="J10:J19" si="0">SUM(F10-I10)</f>
        <v>1510.8000000000002</v>
      </c>
      <c r="K10" s="78">
        <f t="shared" ref="K10:K34" si="1">SUM(F10/I10)*100%</f>
        <v>6.9928599761999211</v>
      </c>
    </row>
    <row r="11" spans="1:11" ht="41.25" x14ac:dyDescent="0.35">
      <c r="A11" s="17">
        <v>130000</v>
      </c>
      <c r="B11" s="33" t="s">
        <v>72</v>
      </c>
      <c r="C11" s="79">
        <v>2500</v>
      </c>
      <c r="D11" s="79">
        <v>960</v>
      </c>
      <c r="E11" s="80">
        <v>830</v>
      </c>
      <c r="F11" s="81">
        <v>1356.8</v>
      </c>
      <c r="G11" s="75">
        <f>SUM(F11-E11)</f>
        <v>526.79999999999995</v>
      </c>
      <c r="H11" s="76">
        <f>SUM(F11/E11)</f>
        <v>1.6346987951807228</v>
      </c>
      <c r="I11" s="81">
        <v>1873.5</v>
      </c>
      <c r="J11" s="77">
        <f t="shared" si="0"/>
        <v>-516.70000000000005</v>
      </c>
      <c r="K11" s="78">
        <f t="shared" si="1"/>
        <v>0.72420603149186014</v>
      </c>
    </row>
    <row r="12" spans="1:11" ht="41.25" x14ac:dyDescent="0.35">
      <c r="A12" s="17">
        <v>140000</v>
      </c>
      <c r="B12" s="56" t="s">
        <v>58</v>
      </c>
      <c r="C12" s="83">
        <v>14100</v>
      </c>
      <c r="D12" s="83">
        <v>20258</v>
      </c>
      <c r="E12" s="73">
        <v>19059</v>
      </c>
      <c r="F12" s="81">
        <v>20971.7</v>
      </c>
      <c r="G12" s="75">
        <f>SUM(F12-E12)</f>
        <v>1912.7000000000007</v>
      </c>
      <c r="H12" s="76">
        <f>SUM(F12/E12)</f>
        <v>1.1003567868198751</v>
      </c>
      <c r="I12" s="81">
        <v>11318.6</v>
      </c>
      <c r="J12" s="77">
        <f t="shared" si="0"/>
        <v>9653.1</v>
      </c>
      <c r="K12" s="78">
        <f t="shared" si="1"/>
        <v>1.8528528263212765</v>
      </c>
    </row>
    <row r="13" spans="1:11" ht="59.45" customHeight="1" x14ac:dyDescent="0.3">
      <c r="A13" s="18">
        <v>180000</v>
      </c>
      <c r="B13" s="65" t="s">
        <v>77</v>
      </c>
      <c r="C13" s="84">
        <f>SUM(C18:C19,C14)</f>
        <v>65080.2</v>
      </c>
      <c r="D13" s="84">
        <f>SUM(D18:D19,D14)</f>
        <v>75152.800000000003</v>
      </c>
      <c r="E13" s="84">
        <f>SUM(E18:E19,E14)</f>
        <v>70472.800000000003</v>
      </c>
      <c r="F13" s="85">
        <f>SUM(F18:F19,F14)</f>
        <v>74131.600000000006</v>
      </c>
      <c r="G13" s="86">
        <f>SUM(G18:G19,G14)</f>
        <v>3658.7999999999965</v>
      </c>
      <c r="H13" s="87">
        <f t="shared" ref="H13:H19" si="2">SUM(F13/E13)</f>
        <v>1.0519179030774994</v>
      </c>
      <c r="I13" s="85">
        <f>SUM(I18:I19,I14)</f>
        <v>55949.5</v>
      </c>
      <c r="J13" s="88">
        <f t="shared" si="0"/>
        <v>18182.100000000006</v>
      </c>
      <c r="K13" s="89">
        <f t="shared" si="1"/>
        <v>1.3249734135246964</v>
      </c>
    </row>
    <row r="14" spans="1:11" ht="21.75" x14ac:dyDescent="0.3">
      <c r="A14" s="18">
        <v>180100</v>
      </c>
      <c r="B14" s="56" t="s">
        <v>5</v>
      </c>
      <c r="C14" s="84">
        <f>SUM(C15:C17)</f>
        <v>39050</v>
      </c>
      <c r="D14" s="84">
        <f>SUM(D15:D17)</f>
        <v>44970.400000000001</v>
      </c>
      <c r="E14" s="84">
        <f>SUM(E15:E17)</f>
        <v>41904.400000000001</v>
      </c>
      <c r="F14" s="85">
        <f>SUM(F15:F17)</f>
        <v>43741.5</v>
      </c>
      <c r="G14" s="86">
        <f>SUM(G15:G17)</f>
        <v>1837.0999999999985</v>
      </c>
      <c r="H14" s="87">
        <f t="shared" si="2"/>
        <v>1.0438402649841065</v>
      </c>
      <c r="I14" s="85">
        <f>SUM(I15:I17)</f>
        <v>33462.300000000003</v>
      </c>
      <c r="J14" s="88">
        <f t="shared" si="0"/>
        <v>10279.199999999997</v>
      </c>
      <c r="K14" s="89">
        <f t="shared" si="1"/>
        <v>1.3071874915950188</v>
      </c>
    </row>
    <row r="15" spans="1:11" ht="22.5" x14ac:dyDescent="0.35">
      <c r="A15" s="17"/>
      <c r="B15" s="57" t="s">
        <v>6</v>
      </c>
      <c r="C15" s="83">
        <v>3800</v>
      </c>
      <c r="D15" s="83">
        <v>4681.3</v>
      </c>
      <c r="E15" s="73">
        <v>4571.3</v>
      </c>
      <c r="F15" s="81">
        <v>5274.3</v>
      </c>
      <c r="G15" s="75">
        <f>SUM(F15-E15)</f>
        <v>703</v>
      </c>
      <c r="H15" s="76">
        <f t="shared" si="2"/>
        <v>1.1537855752193031</v>
      </c>
      <c r="I15" s="81">
        <v>3596.9</v>
      </c>
      <c r="J15" s="77">
        <f t="shared" si="0"/>
        <v>1677.4</v>
      </c>
      <c r="K15" s="78">
        <f t="shared" si="1"/>
        <v>1.4663460201840475</v>
      </c>
    </row>
    <row r="16" spans="1:11" ht="22.5" x14ac:dyDescent="0.35">
      <c r="A16" s="17"/>
      <c r="B16" s="57" t="s">
        <v>7</v>
      </c>
      <c r="C16" s="83">
        <v>35250</v>
      </c>
      <c r="D16" s="83">
        <v>40222.400000000001</v>
      </c>
      <c r="E16" s="73">
        <v>37266.400000000001</v>
      </c>
      <c r="F16" s="81">
        <v>38400.5</v>
      </c>
      <c r="G16" s="75">
        <f>SUM(F16-E16)</f>
        <v>1134.0999999999985</v>
      </c>
      <c r="H16" s="76">
        <f t="shared" si="2"/>
        <v>1.0304322392289031</v>
      </c>
      <c r="I16" s="81">
        <v>29865.4</v>
      </c>
      <c r="J16" s="77">
        <f t="shared" si="0"/>
        <v>8535.0999999999985</v>
      </c>
      <c r="K16" s="78">
        <f t="shared" si="1"/>
        <v>1.2857855578696418</v>
      </c>
    </row>
    <row r="17" spans="1:11" ht="22.5" x14ac:dyDescent="0.35">
      <c r="A17" s="17"/>
      <c r="B17" s="57" t="s">
        <v>8</v>
      </c>
      <c r="C17" s="83"/>
      <c r="D17" s="83">
        <v>66.7</v>
      </c>
      <c r="E17" s="73">
        <v>66.7</v>
      </c>
      <c r="F17" s="81">
        <v>66.7</v>
      </c>
      <c r="G17" s="75">
        <f>SUM(F17-E17)</f>
        <v>0</v>
      </c>
      <c r="H17" s="76">
        <f t="shared" si="2"/>
        <v>1</v>
      </c>
      <c r="I17" s="81"/>
      <c r="J17" s="77">
        <f t="shared" si="0"/>
        <v>66.7</v>
      </c>
      <c r="K17" s="78" t="e">
        <f t="shared" si="1"/>
        <v>#DIV/0!</v>
      </c>
    </row>
    <row r="18" spans="1:11" ht="22.5" x14ac:dyDescent="0.35">
      <c r="A18" s="17">
        <v>180300</v>
      </c>
      <c r="B18" s="57" t="s">
        <v>9</v>
      </c>
      <c r="C18" s="83">
        <v>30.2</v>
      </c>
      <c r="D18" s="83">
        <v>77</v>
      </c>
      <c r="E18" s="73">
        <v>77</v>
      </c>
      <c r="F18" s="81">
        <v>148.80000000000001</v>
      </c>
      <c r="G18" s="75">
        <f>SUM(F18-E18)</f>
        <v>71.800000000000011</v>
      </c>
      <c r="H18" s="76">
        <f t="shared" si="2"/>
        <v>1.9324675324675327</v>
      </c>
      <c r="I18" s="81">
        <v>30.2</v>
      </c>
      <c r="J18" s="77">
        <f t="shared" si="0"/>
        <v>118.60000000000001</v>
      </c>
      <c r="K18" s="78">
        <f t="shared" si="1"/>
        <v>4.927152317880795</v>
      </c>
    </row>
    <row r="19" spans="1:11" ht="22.5" x14ac:dyDescent="0.35">
      <c r="A19" s="17">
        <v>180500</v>
      </c>
      <c r="B19" s="57" t="s">
        <v>10</v>
      </c>
      <c r="C19" s="83">
        <v>26000</v>
      </c>
      <c r="D19" s="83">
        <v>30105.4</v>
      </c>
      <c r="E19" s="73">
        <v>28491.4</v>
      </c>
      <c r="F19" s="81">
        <v>30241.3</v>
      </c>
      <c r="G19" s="75">
        <f>SUM(F19-E19)</f>
        <v>1749.8999999999978</v>
      </c>
      <c r="H19" s="76">
        <f t="shared" si="2"/>
        <v>1.0614185333118062</v>
      </c>
      <c r="I19" s="81">
        <v>22457</v>
      </c>
      <c r="J19" s="77">
        <f t="shared" si="0"/>
        <v>7784.2999999999993</v>
      </c>
      <c r="K19" s="78">
        <f t="shared" si="1"/>
        <v>1.3466313398940197</v>
      </c>
    </row>
    <row r="20" spans="1:11" ht="21.75" x14ac:dyDescent="0.3">
      <c r="A20" s="19">
        <v>200000</v>
      </c>
      <c r="B20" s="39" t="s">
        <v>12</v>
      </c>
      <c r="C20" s="90">
        <f>SUM(C21:C34)</f>
        <v>2277.3000000000002</v>
      </c>
      <c r="D20" s="90">
        <f>SUM(D21:D34)</f>
        <v>6400.2</v>
      </c>
      <c r="E20" s="91">
        <f>SUM(E21:E34)</f>
        <v>6208.7</v>
      </c>
      <c r="F20" s="92">
        <f>SUM(F21:F34)</f>
        <v>7041.4</v>
      </c>
      <c r="G20" s="91">
        <f>SUM(G21:G34)</f>
        <v>832.69999999999982</v>
      </c>
      <c r="H20" s="93">
        <f>SUM(F20/E20)</f>
        <v>1.1341182534185901</v>
      </c>
      <c r="I20" s="92">
        <f>SUM(I21:I34)</f>
        <v>3671.9000000000005</v>
      </c>
      <c r="J20" s="91">
        <f>SUM(J21:J34)</f>
        <v>3369.5</v>
      </c>
      <c r="K20" s="94">
        <f>SUM(F20/I20)*100%</f>
        <v>1.9176448160352948</v>
      </c>
    </row>
    <row r="21" spans="1:11" ht="59.25" customHeight="1" x14ac:dyDescent="0.35">
      <c r="A21" s="17">
        <v>210103</v>
      </c>
      <c r="B21" s="52" t="s">
        <v>82</v>
      </c>
      <c r="C21" s="95">
        <v>20</v>
      </c>
      <c r="D21" s="95">
        <v>20</v>
      </c>
      <c r="E21" s="73">
        <v>20</v>
      </c>
      <c r="F21" s="81">
        <v>27.6</v>
      </c>
      <c r="G21" s="75">
        <f t="shared" ref="G21:G34" si="3">SUM(F21-E21)</f>
        <v>7.6000000000000014</v>
      </c>
      <c r="H21" s="76">
        <f t="shared" ref="H21:H34" si="4">SUM(F21/E21)</f>
        <v>1.3800000000000001</v>
      </c>
      <c r="I21" s="81">
        <v>107.6</v>
      </c>
      <c r="J21" s="77">
        <f t="shared" ref="J21:J38" si="5">SUM(F21-I21)</f>
        <v>-80</v>
      </c>
      <c r="K21" s="96">
        <f t="shared" si="1"/>
        <v>0.25650557620817849</v>
      </c>
    </row>
    <row r="22" spans="1:11" ht="41.25" hidden="1" x14ac:dyDescent="0.35">
      <c r="A22" s="17">
        <v>210500</v>
      </c>
      <c r="B22" s="34" t="s">
        <v>30</v>
      </c>
      <c r="C22" s="97"/>
      <c r="D22" s="97"/>
      <c r="E22" s="73"/>
      <c r="F22" s="81"/>
      <c r="G22" s="75">
        <f t="shared" si="3"/>
        <v>0</v>
      </c>
      <c r="H22" s="76" t="e">
        <f t="shared" si="4"/>
        <v>#DIV/0!</v>
      </c>
      <c r="I22" s="81"/>
      <c r="J22" s="77">
        <f t="shared" si="5"/>
        <v>0</v>
      </c>
      <c r="K22" s="96" t="e">
        <f t="shared" si="1"/>
        <v>#DIV/0!</v>
      </c>
    </row>
    <row r="23" spans="1:11" ht="21" hidden="1" customHeight="1" x14ac:dyDescent="0.35">
      <c r="A23" s="17">
        <v>210805</v>
      </c>
      <c r="B23" s="35" t="s">
        <v>13</v>
      </c>
      <c r="C23" s="97"/>
      <c r="D23" s="97"/>
      <c r="E23" s="73"/>
      <c r="F23" s="81"/>
      <c r="G23" s="75">
        <f t="shared" si="3"/>
        <v>0</v>
      </c>
      <c r="H23" s="76"/>
      <c r="I23" s="81"/>
      <c r="J23" s="77">
        <f t="shared" si="5"/>
        <v>0</v>
      </c>
      <c r="K23" s="96"/>
    </row>
    <row r="24" spans="1:11" ht="22.5" x14ac:dyDescent="0.35">
      <c r="A24" s="17">
        <v>210811</v>
      </c>
      <c r="B24" s="33" t="s">
        <v>14</v>
      </c>
      <c r="C24" s="95">
        <v>348.3</v>
      </c>
      <c r="D24" s="95">
        <v>1633.3</v>
      </c>
      <c r="E24" s="73">
        <v>1604</v>
      </c>
      <c r="F24" s="81">
        <v>1845.3</v>
      </c>
      <c r="G24" s="75">
        <f t="shared" si="3"/>
        <v>241.29999999999995</v>
      </c>
      <c r="H24" s="76">
        <f t="shared" si="4"/>
        <v>1.1504364089775561</v>
      </c>
      <c r="I24" s="81">
        <v>873.2</v>
      </c>
      <c r="J24" s="77">
        <f t="shared" si="5"/>
        <v>972.09999999999991</v>
      </c>
      <c r="K24" s="96">
        <f>SUM(F24/I24)*100%</f>
        <v>2.113261566651397</v>
      </c>
    </row>
    <row r="25" spans="1:11" ht="43.9" customHeight="1" x14ac:dyDescent="0.35">
      <c r="A25" s="17">
        <v>210815</v>
      </c>
      <c r="B25" s="36" t="s">
        <v>83</v>
      </c>
      <c r="C25" s="98">
        <v>40</v>
      </c>
      <c r="D25" s="98">
        <v>40</v>
      </c>
      <c r="E25" s="73">
        <v>40</v>
      </c>
      <c r="F25" s="81">
        <v>54.3</v>
      </c>
      <c r="G25" s="75">
        <f t="shared" si="3"/>
        <v>14.299999999999997</v>
      </c>
      <c r="H25" s="76">
        <f t="shared" si="4"/>
        <v>1.3574999999999999</v>
      </c>
      <c r="I25" s="81">
        <v>121.8</v>
      </c>
      <c r="J25" s="77">
        <f t="shared" si="5"/>
        <v>-67.5</v>
      </c>
      <c r="K25" s="96">
        <f>SUM(F25/I25)*100%</f>
        <v>0.44581280788177341</v>
      </c>
    </row>
    <row r="26" spans="1:11" ht="78" customHeight="1" x14ac:dyDescent="0.35">
      <c r="A26" s="17">
        <v>210824</v>
      </c>
      <c r="B26" s="67" t="s">
        <v>75</v>
      </c>
      <c r="C26" s="98"/>
      <c r="D26" s="98">
        <v>13.4</v>
      </c>
      <c r="E26" s="73">
        <v>13.4</v>
      </c>
      <c r="F26" s="81">
        <v>13.4</v>
      </c>
      <c r="G26" s="75">
        <f t="shared" si="3"/>
        <v>0</v>
      </c>
      <c r="H26" s="76">
        <f t="shared" si="4"/>
        <v>1</v>
      </c>
      <c r="I26" s="81">
        <v>11.1</v>
      </c>
      <c r="J26" s="77">
        <f t="shared" si="5"/>
        <v>2.3000000000000007</v>
      </c>
      <c r="K26" s="96">
        <f>SUM(F26/I26)*100%</f>
        <v>1.2072072072072073</v>
      </c>
    </row>
    <row r="27" spans="1:11" ht="54" customHeight="1" x14ac:dyDescent="0.35">
      <c r="A27" s="17">
        <v>220103</v>
      </c>
      <c r="B27" s="36" t="s">
        <v>29</v>
      </c>
      <c r="C27" s="98">
        <v>10</v>
      </c>
      <c r="D27" s="98">
        <v>52.5</v>
      </c>
      <c r="E27" s="73">
        <v>51.6</v>
      </c>
      <c r="F27" s="81">
        <v>63</v>
      </c>
      <c r="G27" s="75">
        <f t="shared" si="3"/>
        <v>11.399999999999999</v>
      </c>
      <c r="H27" s="76">
        <f t="shared" si="4"/>
        <v>1.2209302325581395</v>
      </c>
      <c r="I27" s="81">
        <v>24.2</v>
      </c>
      <c r="J27" s="77">
        <f t="shared" si="5"/>
        <v>38.799999999999997</v>
      </c>
      <c r="K27" s="96">
        <f>SUM(F27/I27)*100%</f>
        <v>2.6033057851239669</v>
      </c>
    </row>
    <row r="28" spans="1:11" ht="30" customHeight="1" x14ac:dyDescent="0.35">
      <c r="A28" s="17">
        <v>220125</v>
      </c>
      <c r="B28" s="37" t="s">
        <v>53</v>
      </c>
      <c r="C28" s="99">
        <v>1180</v>
      </c>
      <c r="D28" s="99">
        <v>2680</v>
      </c>
      <c r="E28" s="73">
        <v>2578</v>
      </c>
      <c r="F28" s="81">
        <v>2931.5</v>
      </c>
      <c r="G28" s="75">
        <f t="shared" si="3"/>
        <v>353.5</v>
      </c>
      <c r="H28" s="76">
        <f t="shared" si="4"/>
        <v>1.1371217998448409</v>
      </c>
      <c r="I28" s="81">
        <v>1661.7</v>
      </c>
      <c r="J28" s="77">
        <f t="shared" si="5"/>
        <v>1269.8</v>
      </c>
      <c r="K28" s="96">
        <f t="shared" si="1"/>
        <v>1.7641571884214959</v>
      </c>
    </row>
    <row r="29" spans="1:11" ht="38.450000000000003" customHeight="1" x14ac:dyDescent="0.35">
      <c r="A29" s="17">
        <v>220126</v>
      </c>
      <c r="B29" s="43" t="s">
        <v>27</v>
      </c>
      <c r="C29" s="100">
        <v>120</v>
      </c>
      <c r="D29" s="100">
        <v>215.2</v>
      </c>
      <c r="E29" s="73">
        <v>205.2</v>
      </c>
      <c r="F29" s="81">
        <v>260.8</v>
      </c>
      <c r="G29" s="75">
        <f t="shared" si="3"/>
        <v>55.600000000000023</v>
      </c>
      <c r="H29" s="76">
        <f t="shared" si="4"/>
        <v>1.2709551656920079</v>
      </c>
      <c r="I29" s="81">
        <v>125</v>
      </c>
      <c r="J29" s="77">
        <f t="shared" si="5"/>
        <v>135.80000000000001</v>
      </c>
      <c r="K29" s="96">
        <f t="shared" si="1"/>
        <v>2.0864000000000003</v>
      </c>
    </row>
    <row r="30" spans="1:11" ht="57" customHeight="1" x14ac:dyDescent="0.35">
      <c r="A30" s="17">
        <v>220804</v>
      </c>
      <c r="B30" s="44" t="s">
        <v>56</v>
      </c>
      <c r="C30" s="100">
        <v>515</v>
      </c>
      <c r="D30" s="100">
        <v>697</v>
      </c>
      <c r="E30" s="73">
        <v>652</v>
      </c>
      <c r="F30" s="81">
        <v>778</v>
      </c>
      <c r="G30" s="75">
        <f t="shared" si="3"/>
        <v>126</v>
      </c>
      <c r="H30" s="76">
        <f t="shared" si="4"/>
        <v>1.1932515337423313</v>
      </c>
      <c r="I30" s="81">
        <v>473.4</v>
      </c>
      <c r="J30" s="77">
        <f t="shared" si="5"/>
        <v>304.60000000000002</v>
      </c>
      <c r="K30" s="96">
        <f t="shared" si="1"/>
        <v>1.6434305027460923</v>
      </c>
    </row>
    <row r="31" spans="1:11" ht="21.6" customHeight="1" x14ac:dyDescent="0.35">
      <c r="A31" s="17">
        <v>220900</v>
      </c>
      <c r="B31" s="32" t="s">
        <v>15</v>
      </c>
      <c r="C31" s="101">
        <v>24</v>
      </c>
      <c r="D31" s="101">
        <v>24</v>
      </c>
      <c r="E31" s="73">
        <v>21.6</v>
      </c>
      <c r="F31" s="81">
        <v>25.9</v>
      </c>
      <c r="G31" s="75">
        <f t="shared" si="3"/>
        <v>4.2999999999999972</v>
      </c>
      <c r="H31" s="76">
        <f t="shared" si="4"/>
        <v>1.199074074074074</v>
      </c>
      <c r="I31" s="81">
        <v>23.8</v>
      </c>
      <c r="J31" s="77">
        <f t="shared" si="5"/>
        <v>2.0999999999999979</v>
      </c>
      <c r="K31" s="96">
        <f t="shared" si="1"/>
        <v>1.088235294117647</v>
      </c>
    </row>
    <row r="32" spans="1:11" ht="22.5" x14ac:dyDescent="0.35">
      <c r="A32" s="17">
        <v>240603</v>
      </c>
      <c r="B32" s="35" t="s">
        <v>13</v>
      </c>
      <c r="C32" s="102">
        <v>20</v>
      </c>
      <c r="D32" s="102">
        <v>707.6</v>
      </c>
      <c r="E32" s="73">
        <v>705.7</v>
      </c>
      <c r="F32" s="81">
        <v>724.4</v>
      </c>
      <c r="G32" s="75">
        <f t="shared" si="3"/>
        <v>18.699999999999932</v>
      </c>
      <c r="H32" s="76">
        <f t="shared" si="4"/>
        <v>1.0264985121156298</v>
      </c>
      <c r="I32" s="81">
        <v>248.9</v>
      </c>
      <c r="J32" s="77">
        <f t="shared" si="5"/>
        <v>475.5</v>
      </c>
      <c r="K32" s="96">
        <f t="shared" si="1"/>
        <v>2.9104057854560064</v>
      </c>
    </row>
    <row r="33" spans="1:11" ht="22.5" hidden="1" x14ac:dyDescent="0.35">
      <c r="A33" s="17">
        <v>240606</v>
      </c>
      <c r="B33" s="35" t="s">
        <v>69</v>
      </c>
      <c r="C33" s="102"/>
      <c r="D33" s="102"/>
      <c r="E33" s="73"/>
      <c r="F33" s="81"/>
      <c r="G33" s="75">
        <f>SUM(F33-E33)</f>
        <v>0</v>
      </c>
      <c r="H33" s="76" t="e">
        <f t="shared" si="4"/>
        <v>#DIV/0!</v>
      </c>
      <c r="I33" s="81"/>
      <c r="J33" s="77">
        <f t="shared" si="5"/>
        <v>0</v>
      </c>
      <c r="K33" s="96" t="e">
        <f t="shared" si="1"/>
        <v>#DIV/0!</v>
      </c>
    </row>
    <row r="34" spans="1:11" ht="81.599999999999994" customHeight="1" x14ac:dyDescent="0.35">
      <c r="A34" s="17">
        <v>240622</v>
      </c>
      <c r="B34" s="58" t="s">
        <v>36</v>
      </c>
      <c r="C34" s="103"/>
      <c r="D34" s="103">
        <v>317.2</v>
      </c>
      <c r="E34" s="73">
        <v>317.2</v>
      </c>
      <c r="F34" s="81">
        <v>317.2</v>
      </c>
      <c r="G34" s="75">
        <f t="shared" si="3"/>
        <v>0</v>
      </c>
      <c r="H34" s="76">
        <f t="shared" si="4"/>
        <v>1</v>
      </c>
      <c r="I34" s="81">
        <v>1.2</v>
      </c>
      <c r="J34" s="77">
        <f t="shared" si="5"/>
        <v>316</v>
      </c>
      <c r="K34" s="96">
        <f t="shared" si="1"/>
        <v>264.33333333333331</v>
      </c>
    </row>
    <row r="35" spans="1:11" ht="18.75" customHeight="1" x14ac:dyDescent="0.3">
      <c r="A35" s="19">
        <v>300000</v>
      </c>
      <c r="B35" s="39" t="s">
        <v>16</v>
      </c>
      <c r="C35" s="104"/>
      <c r="D35" s="104"/>
      <c r="E35" s="91">
        <f>SUM(E37)</f>
        <v>0</v>
      </c>
      <c r="F35" s="92">
        <f>SUM(F37,F36)</f>
        <v>0</v>
      </c>
      <c r="G35" s="91">
        <f>SUM(F35-E35)</f>
        <v>0</v>
      </c>
      <c r="H35" s="93" t="e">
        <f>SUM(F35/E35)</f>
        <v>#DIV/0!</v>
      </c>
      <c r="I35" s="92">
        <f>SUM(I37,I36)</f>
        <v>1.7</v>
      </c>
      <c r="J35" s="91">
        <f>SUM(F35-I35)</f>
        <v>-1.7</v>
      </c>
      <c r="K35" s="94">
        <f>SUM(F35/I35)*100%</f>
        <v>0</v>
      </c>
    </row>
    <row r="36" spans="1:11" ht="21.75" customHeight="1" x14ac:dyDescent="0.35">
      <c r="A36" s="17">
        <v>310102</v>
      </c>
      <c r="B36" s="30" t="s">
        <v>17</v>
      </c>
      <c r="C36" s="105"/>
      <c r="D36" s="105"/>
      <c r="E36" s="80"/>
      <c r="F36" s="81"/>
      <c r="G36" s="75">
        <v>0</v>
      </c>
      <c r="H36" s="76"/>
      <c r="I36" s="81">
        <v>1.4</v>
      </c>
      <c r="J36" s="77">
        <f t="shared" si="5"/>
        <v>-1.4</v>
      </c>
      <c r="K36" s="96"/>
    </row>
    <row r="37" spans="1:11" ht="39.75" customHeight="1" x14ac:dyDescent="0.35">
      <c r="A37" s="17">
        <v>310200</v>
      </c>
      <c r="B37" s="44" t="s">
        <v>54</v>
      </c>
      <c r="C37" s="105"/>
      <c r="D37" s="105"/>
      <c r="E37" s="80"/>
      <c r="F37" s="81"/>
      <c r="G37" s="75">
        <f>SUM(F37-E37)</f>
        <v>0</v>
      </c>
      <c r="H37" s="76" t="e">
        <f>SUM(F37/E37)</f>
        <v>#DIV/0!</v>
      </c>
      <c r="I37" s="81">
        <v>0.3</v>
      </c>
      <c r="J37" s="77">
        <f t="shared" si="5"/>
        <v>-0.3</v>
      </c>
      <c r="K37" s="96">
        <f>SUM(F37/I37)*100%</f>
        <v>0</v>
      </c>
    </row>
    <row r="38" spans="1:11" ht="25.9" customHeight="1" x14ac:dyDescent="0.3">
      <c r="A38" s="19"/>
      <c r="B38" s="39" t="s">
        <v>18</v>
      </c>
      <c r="C38" s="106">
        <f>SUM(C8,C20,C35)</f>
        <v>704194.6</v>
      </c>
      <c r="D38" s="106">
        <f>SUM(D8,D20,D35)</f>
        <v>797519</v>
      </c>
      <c r="E38" s="106">
        <f>SUM(E8,E20,E35)</f>
        <v>739107.5</v>
      </c>
      <c r="F38" s="85">
        <f>SUM(F8,F20,F35)</f>
        <v>736378.20000000007</v>
      </c>
      <c r="G38" s="106">
        <f>SUM(F38-E38)</f>
        <v>-2729.2999999999302</v>
      </c>
      <c r="H38" s="93">
        <f>SUM(F38/E38)</f>
        <v>0.99630730306484516</v>
      </c>
      <c r="I38" s="85">
        <f>SUM(I8,I20,I35)</f>
        <v>598832.69999999995</v>
      </c>
      <c r="J38" s="106">
        <f t="shared" si="5"/>
        <v>137545.50000000012</v>
      </c>
      <c r="K38" s="94">
        <f t="shared" ref="K38:K70" si="6">SUM(F38/I38)*100%</f>
        <v>1.229689360651147</v>
      </c>
    </row>
    <row r="39" spans="1:11" ht="21.75" x14ac:dyDescent="0.3">
      <c r="A39" s="18">
        <v>400000</v>
      </c>
      <c r="B39" s="38" t="s">
        <v>19</v>
      </c>
      <c r="C39" s="107">
        <f>SUM(C40,C49,C47)</f>
        <v>159326.79999999999</v>
      </c>
      <c r="D39" s="107">
        <f>SUM(D40,D49,D47)</f>
        <v>159245.4</v>
      </c>
      <c r="E39" s="107">
        <f>SUM(E40,E49,E47)</f>
        <v>147480.20000000001</v>
      </c>
      <c r="F39" s="108">
        <f>SUM(F40,F49,F47)</f>
        <v>147475.20000000001</v>
      </c>
      <c r="G39" s="86">
        <f>SUM(F39-E39)</f>
        <v>-5</v>
      </c>
      <c r="H39" s="87">
        <f>SUM(F39/E39)</f>
        <v>0.99996609714388784</v>
      </c>
      <c r="I39" s="108">
        <f>SUM(I40,I49,I47)</f>
        <v>136593.5</v>
      </c>
      <c r="J39" s="107">
        <f>SUM(J40,J49,J47)</f>
        <v>10881.700000000012</v>
      </c>
      <c r="K39" s="89">
        <f t="shared" si="6"/>
        <v>1.0796648449596797</v>
      </c>
    </row>
    <row r="40" spans="1:11" ht="40.5" x14ac:dyDescent="0.3">
      <c r="A40" s="18">
        <v>410300</v>
      </c>
      <c r="B40" s="38" t="s">
        <v>38</v>
      </c>
      <c r="C40" s="107">
        <f>SUM(C41:C46)</f>
        <v>159326.79999999999</v>
      </c>
      <c r="D40" s="107">
        <f>SUM(D41:D46)</f>
        <v>152205.9</v>
      </c>
      <c r="E40" s="107">
        <f>SUM(E41:E46)</f>
        <v>140624.70000000001</v>
      </c>
      <c r="F40" s="108">
        <f>SUM(F41:F46)</f>
        <v>140624.70000000001</v>
      </c>
      <c r="G40" s="86">
        <f>SUM(F40-E40)</f>
        <v>0</v>
      </c>
      <c r="H40" s="87">
        <f>SUM(F40/E40)</f>
        <v>1</v>
      </c>
      <c r="I40" s="108">
        <f>SUM(I41:I46)</f>
        <v>134587.5</v>
      </c>
      <c r="J40" s="88">
        <f t="shared" ref="J40:J70" si="7">SUM(F40-I40)</f>
        <v>6037.2000000000116</v>
      </c>
      <c r="K40" s="89">
        <f t="shared" si="6"/>
        <v>1.0448570632488159</v>
      </c>
    </row>
    <row r="41" spans="1:11" ht="35.25" hidden="1" customHeight="1" x14ac:dyDescent="0.35">
      <c r="A41" s="17">
        <v>410304</v>
      </c>
      <c r="B41" s="45" t="s">
        <v>62</v>
      </c>
      <c r="C41" s="107"/>
      <c r="D41" s="107"/>
      <c r="E41" s="80"/>
      <c r="F41" s="74"/>
      <c r="G41" s="75"/>
      <c r="H41" s="76"/>
      <c r="I41" s="74"/>
      <c r="J41" s="77">
        <f t="shared" si="7"/>
        <v>0</v>
      </c>
      <c r="K41" s="89"/>
    </row>
    <row r="42" spans="1:11" ht="33" hidden="1" customHeight="1" x14ac:dyDescent="0.35">
      <c r="A42" s="17">
        <v>410332</v>
      </c>
      <c r="B42" s="45" t="s">
        <v>60</v>
      </c>
      <c r="C42" s="107"/>
      <c r="D42" s="107"/>
      <c r="E42" s="80"/>
      <c r="F42" s="74"/>
      <c r="G42" s="75"/>
      <c r="H42" s="76"/>
      <c r="I42" s="74"/>
      <c r="J42" s="77">
        <f t="shared" si="7"/>
        <v>0</v>
      </c>
      <c r="K42" s="89"/>
    </row>
    <row r="43" spans="1:11" ht="37.5" customHeight="1" x14ac:dyDescent="0.35">
      <c r="A43" s="17">
        <v>410339</v>
      </c>
      <c r="B43" s="40" t="s">
        <v>20</v>
      </c>
      <c r="C43" s="110">
        <v>159326.79999999999</v>
      </c>
      <c r="D43" s="110">
        <v>152205.9</v>
      </c>
      <c r="E43" s="80">
        <v>140624.70000000001</v>
      </c>
      <c r="F43" s="81">
        <v>140624.70000000001</v>
      </c>
      <c r="G43" s="75">
        <f>SUM(F43-E43)</f>
        <v>0</v>
      </c>
      <c r="H43" s="76">
        <f>SUM(F43/E43)</f>
        <v>1</v>
      </c>
      <c r="I43" s="81">
        <v>134587.5</v>
      </c>
      <c r="J43" s="77">
        <f t="shared" si="7"/>
        <v>6037.2000000000116</v>
      </c>
      <c r="K43" s="111">
        <f t="shared" si="6"/>
        <v>1.0448570632488159</v>
      </c>
    </row>
    <row r="44" spans="1:11" ht="16.5" hidden="1" customHeight="1" x14ac:dyDescent="0.35">
      <c r="A44" s="17">
        <v>410342</v>
      </c>
      <c r="B44" s="40" t="s">
        <v>21</v>
      </c>
      <c r="C44" s="110"/>
      <c r="D44" s="110"/>
      <c r="E44" s="109"/>
      <c r="F44" s="81"/>
      <c r="G44" s="75"/>
      <c r="H44" s="76">
        <f>SUM(F44/E43)</f>
        <v>0</v>
      </c>
      <c r="I44" s="81"/>
      <c r="J44" s="77">
        <f t="shared" si="7"/>
        <v>0</v>
      </c>
      <c r="K44" s="111" t="e">
        <f t="shared" si="6"/>
        <v>#DIV/0!</v>
      </c>
    </row>
    <row r="45" spans="1:11" ht="57" hidden="1" x14ac:dyDescent="0.35">
      <c r="A45" s="17">
        <v>410345</v>
      </c>
      <c r="B45" s="45" t="s">
        <v>52</v>
      </c>
      <c r="C45" s="112"/>
      <c r="D45" s="112"/>
      <c r="E45" s="80"/>
      <c r="F45" s="81"/>
      <c r="G45" s="75"/>
      <c r="H45" s="76"/>
      <c r="I45" s="81"/>
      <c r="J45" s="77">
        <f t="shared" si="7"/>
        <v>0</v>
      </c>
      <c r="K45" s="111" t="e">
        <f t="shared" si="6"/>
        <v>#DIV/0!</v>
      </c>
    </row>
    <row r="46" spans="1:11" ht="43.5" hidden="1" customHeight="1" x14ac:dyDescent="0.35">
      <c r="A46" s="17">
        <v>410351</v>
      </c>
      <c r="B46" s="51" t="s">
        <v>46</v>
      </c>
      <c r="C46" s="110"/>
      <c r="D46" s="110"/>
      <c r="E46" s="80"/>
      <c r="F46" s="81"/>
      <c r="G46" s="75">
        <f>SUM(F46-E46)</f>
        <v>0</v>
      </c>
      <c r="H46" s="76" t="e">
        <f>SUM(F46/E46)</f>
        <v>#DIV/0!</v>
      </c>
      <c r="I46" s="81"/>
      <c r="J46" s="77">
        <f t="shared" si="7"/>
        <v>0</v>
      </c>
      <c r="K46" s="111" t="e">
        <f t="shared" si="6"/>
        <v>#DIV/0!</v>
      </c>
    </row>
    <row r="47" spans="1:11" ht="42" hidden="1" x14ac:dyDescent="0.3">
      <c r="A47" s="18">
        <v>410400</v>
      </c>
      <c r="B47" s="47" t="s">
        <v>65</v>
      </c>
      <c r="C47" s="113">
        <f>SUM(C48)</f>
        <v>0</v>
      </c>
      <c r="D47" s="113">
        <f>SUM(D48)</f>
        <v>0</v>
      </c>
      <c r="E47" s="113">
        <f>SUM(E48)</f>
        <v>0</v>
      </c>
      <c r="F47" s="114">
        <f>SUM(F48)</f>
        <v>0</v>
      </c>
      <c r="G47" s="86">
        <f>SUM(F47-E47)</f>
        <v>0</v>
      </c>
      <c r="H47" s="87" t="e">
        <f>SUM(F47/E47)</f>
        <v>#DIV/0!</v>
      </c>
      <c r="I47" s="114">
        <f>SUM(I48)</f>
        <v>0</v>
      </c>
      <c r="J47" s="88">
        <f>SUM(F47-I47)</f>
        <v>0</v>
      </c>
      <c r="K47" s="89" t="e">
        <f t="shared" si="6"/>
        <v>#DIV/0!</v>
      </c>
    </row>
    <row r="48" spans="1:11" ht="59.25" hidden="1" customHeight="1" x14ac:dyDescent="0.35">
      <c r="A48" s="17">
        <v>410402</v>
      </c>
      <c r="B48" s="46" t="s">
        <v>64</v>
      </c>
      <c r="C48" s="110"/>
      <c r="D48" s="110"/>
      <c r="E48" s="110"/>
      <c r="F48" s="81"/>
      <c r="G48" s="75">
        <f>SUM(F48-E48)</f>
        <v>0</v>
      </c>
      <c r="H48" s="76" t="e">
        <f>SUM(F48/E48)</f>
        <v>#DIV/0!</v>
      </c>
      <c r="I48" s="81"/>
      <c r="J48" s="77">
        <f>SUM(F48-I48)</f>
        <v>0</v>
      </c>
      <c r="K48" s="111" t="e">
        <f t="shared" si="6"/>
        <v>#DIV/0!</v>
      </c>
    </row>
    <row r="49" spans="1:11" ht="41.25" x14ac:dyDescent="0.35">
      <c r="A49" s="18">
        <v>410500</v>
      </c>
      <c r="B49" s="38" t="s">
        <v>39</v>
      </c>
      <c r="C49" s="107">
        <f>SUM(C50:C70)</f>
        <v>0</v>
      </c>
      <c r="D49" s="107">
        <f>SUM(D50:D70)</f>
        <v>7039.5</v>
      </c>
      <c r="E49" s="107">
        <f>SUM(E50:E70)</f>
        <v>6855.5</v>
      </c>
      <c r="F49" s="108">
        <f>SUM(F50:F70)</f>
        <v>6850.5</v>
      </c>
      <c r="G49" s="107">
        <f>SUM(G50:G70)</f>
        <v>-5</v>
      </c>
      <c r="H49" s="76">
        <f>SUM(F49/E49)</f>
        <v>0.99927065859528841</v>
      </c>
      <c r="I49" s="108">
        <f>SUM(I50:I70)</f>
        <v>2006</v>
      </c>
      <c r="J49" s="88">
        <f t="shared" si="7"/>
        <v>4844.5</v>
      </c>
      <c r="K49" s="115">
        <f t="shared" si="6"/>
        <v>3.4150049850448654</v>
      </c>
    </row>
    <row r="50" spans="1:11" ht="39" hidden="1" customHeight="1" x14ac:dyDescent="0.35">
      <c r="A50" s="17">
        <v>410501</v>
      </c>
      <c r="B50" s="49" t="s">
        <v>40</v>
      </c>
      <c r="C50" s="116"/>
      <c r="D50" s="116"/>
      <c r="E50" s="80"/>
      <c r="F50" s="81"/>
      <c r="G50" s="75"/>
      <c r="H50" s="76"/>
      <c r="I50" s="81"/>
      <c r="J50" s="77">
        <f t="shared" si="7"/>
        <v>0</v>
      </c>
      <c r="K50" s="111" t="e">
        <f t="shared" si="6"/>
        <v>#DIV/0!</v>
      </c>
    </row>
    <row r="51" spans="1:11" ht="39.75" hidden="1" customHeight="1" x14ac:dyDescent="0.35">
      <c r="A51" s="17">
        <v>410502</v>
      </c>
      <c r="B51" s="51" t="s">
        <v>41</v>
      </c>
      <c r="C51" s="110"/>
      <c r="D51" s="110"/>
      <c r="E51" s="80"/>
      <c r="F51" s="81"/>
      <c r="G51" s="75"/>
      <c r="H51" s="76"/>
      <c r="I51" s="81"/>
      <c r="J51" s="77">
        <f t="shared" si="7"/>
        <v>0</v>
      </c>
      <c r="K51" s="111" t="e">
        <f t="shared" si="6"/>
        <v>#DIV/0!</v>
      </c>
    </row>
    <row r="52" spans="1:11" ht="45" hidden="1" customHeight="1" x14ac:dyDescent="0.35">
      <c r="A52" s="17">
        <v>410503</v>
      </c>
      <c r="B52" s="50" t="s">
        <v>42</v>
      </c>
      <c r="C52" s="117"/>
      <c r="D52" s="117"/>
      <c r="E52" s="80"/>
      <c r="F52" s="81"/>
      <c r="G52" s="75"/>
      <c r="H52" s="76"/>
      <c r="I52" s="81"/>
      <c r="J52" s="77">
        <f t="shared" si="7"/>
        <v>0</v>
      </c>
      <c r="K52" s="111" t="e">
        <f t="shared" si="6"/>
        <v>#DIV/0!</v>
      </c>
    </row>
    <row r="53" spans="1:11" ht="36" hidden="1" customHeight="1" x14ac:dyDescent="0.35">
      <c r="A53" s="17">
        <v>410508</v>
      </c>
      <c r="B53" s="49" t="s">
        <v>48</v>
      </c>
      <c r="C53" s="95"/>
      <c r="D53" s="95"/>
      <c r="E53" s="80"/>
      <c r="F53" s="81"/>
      <c r="G53" s="75"/>
      <c r="H53" s="76"/>
      <c r="I53" s="81"/>
      <c r="J53" s="77">
        <f t="shared" si="7"/>
        <v>0</v>
      </c>
      <c r="K53" s="111"/>
    </row>
    <row r="54" spans="1:11" ht="41.25" hidden="1" customHeight="1" x14ac:dyDescent="0.35">
      <c r="A54" s="17">
        <v>410509</v>
      </c>
      <c r="B54" s="49" t="s">
        <v>63</v>
      </c>
      <c r="C54" s="95"/>
      <c r="D54" s="95"/>
      <c r="E54" s="80"/>
      <c r="F54" s="81"/>
      <c r="G54" s="75"/>
      <c r="H54" s="76"/>
      <c r="I54" s="81"/>
      <c r="J54" s="77">
        <f t="shared" si="7"/>
        <v>0</v>
      </c>
      <c r="K54" s="111"/>
    </row>
    <row r="55" spans="1:11" ht="51.75" customHeight="1" x14ac:dyDescent="0.35">
      <c r="A55" s="17">
        <v>410510</v>
      </c>
      <c r="B55" s="59" t="s">
        <v>59</v>
      </c>
      <c r="D55" s="95">
        <v>1730.2</v>
      </c>
      <c r="E55" s="80">
        <v>1605.3</v>
      </c>
      <c r="F55" s="81">
        <v>1605.3</v>
      </c>
      <c r="G55" s="75">
        <f t="shared" ref="G55:G61" si="8">SUM(F55-E55)</f>
        <v>0</v>
      </c>
      <c r="H55" s="76">
        <f t="shared" ref="H55:H61" si="9">SUM(F55/E55)</f>
        <v>1</v>
      </c>
      <c r="I55" s="81">
        <v>1366.9</v>
      </c>
      <c r="J55" s="77">
        <f t="shared" si="7"/>
        <v>238.39999999999986</v>
      </c>
      <c r="K55" s="111">
        <f t="shared" si="6"/>
        <v>1.1744092472016971</v>
      </c>
    </row>
    <row r="56" spans="1:11" ht="34.5" hidden="1" customHeight="1" x14ac:dyDescent="0.35">
      <c r="A56" s="17">
        <v>410511</v>
      </c>
      <c r="B56" s="41" t="s">
        <v>50</v>
      </c>
      <c r="C56" s="95"/>
      <c r="D56" s="95"/>
      <c r="E56" s="80"/>
      <c r="F56" s="81"/>
      <c r="G56" s="75">
        <f t="shared" si="8"/>
        <v>0</v>
      </c>
      <c r="H56" s="76" t="e">
        <f t="shared" si="9"/>
        <v>#DIV/0!</v>
      </c>
      <c r="I56" s="81"/>
      <c r="J56" s="77">
        <f t="shared" si="7"/>
        <v>0</v>
      </c>
      <c r="K56" s="111" t="e">
        <f t="shared" si="6"/>
        <v>#DIV/0!</v>
      </c>
    </row>
    <row r="57" spans="1:11" ht="48.6" customHeight="1" x14ac:dyDescent="0.35">
      <c r="A57" s="17">
        <v>410512</v>
      </c>
      <c r="B57" s="42" t="s">
        <v>47</v>
      </c>
      <c r="C57" s="95"/>
      <c r="D57" s="95">
        <v>592.4</v>
      </c>
      <c r="E57" s="80">
        <v>543.1</v>
      </c>
      <c r="F57" s="81">
        <v>543.1</v>
      </c>
      <c r="G57" s="75">
        <f t="shared" si="8"/>
        <v>0</v>
      </c>
      <c r="H57" s="76">
        <f t="shared" si="9"/>
        <v>1</v>
      </c>
      <c r="I57" s="81">
        <v>488.8</v>
      </c>
      <c r="J57" s="77">
        <f t="shared" si="7"/>
        <v>54.300000000000011</v>
      </c>
      <c r="K57" s="111">
        <f t="shared" si="6"/>
        <v>1.111088379705401</v>
      </c>
    </row>
    <row r="58" spans="1:11" ht="39" hidden="1" customHeight="1" x14ac:dyDescent="0.35">
      <c r="A58" s="17">
        <v>410514</v>
      </c>
      <c r="B58" s="60" t="s">
        <v>51</v>
      </c>
      <c r="C58" s="95"/>
      <c r="D58" s="95"/>
      <c r="E58" s="80"/>
      <c r="F58" s="81"/>
      <c r="G58" s="75">
        <f t="shared" si="8"/>
        <v>0</v>
      </c>
      <c r="H58" s="76" t="e">
        <f t="shared" si="9"/>
        <v>#DIV/0!</v>
      </c>
      <c r="I58" s="81"/>
      <c r="J58" s="77">
        <f t="shared" si="7"/>
        <v>0</v>
      </c>
      <c r="K58" s="111" t="e">
        <f t="shared" si="6"/>
        <v>#DIV/0!</v>
      </c>
    </row>
    <row r="59" spans="1:11" ht="36" hidden="1" customHeight="1" x14ac:dyDescent="0.35">
      <c r="A59" s="17">
        <v>410515</v>
      </c>
      <c r="B59" s="50" t="s">
        <v>45</v>
      </c>
      <c r="C59" s="95"/>
      <c r="D59" s="95"/>
      <c r="E59" s="80"/>
      <c r="F59" s="81"/>
      <c r="G59" s="75">
        <f t="shared" si="8"/>
        <v>0</v>
      </c>
      <c r="H59" s="76" t="e">
        <f t="shared" si="9"/>
        <v>#DIV/0!</v>
      </c>
      <c r="I59" s="81"/>
      <c r="J59" s="77">
        <f t="shared" si="7"/>
        <v>0</v>
      </c>
      <c r="K59" s="111" t="e">
        <f t="shared" si="6"/>
        <v>#DIV/0!</v>
      </c>
    </row>
    <row r="60" spans="1:11" ht="76.900000000000006" customHeight="1" x14ac:dyDescent="0.35">
      <c r="A60" s="17">
        <v>410517</v>
      </c>
      <c r="B60" s="49" t="s">
        <v>66</v>
      </c>
      <c r="C60" s="95"/>
      <c r="D60" s="95">
        <v>309</v>
      </c>
      <c r="E60" s="80">
        <v>309</v>
      </c>
      <c r="F60" s="81">
        <v>309</v>
      </c>
      <c r="G60" s="75">
        <f t="shared" si="8"/>
        <v>0</v>
      </c>
      <c r="H60" s="76">
        <f t="shared" si="9"/>
        <v>1</v>
      </c>
      <c r="I60" s="81">
        <v>25.8</v>
      </c>
      <c r="J60" s="77">
        <f t="shared" si="7"/>
        <v>283.2</v>
      </c>
      <c r="K60" s="111">
        <f t="shared" si="6"/>
        <v>11.976744186046512</v>
      </c>
    </row>
    <row r="61" spans="1:11" ht="33.75" hidden="1" customHeight="1" x14ac:dyDescent="0.35">
      <c r="A61" s="17">
        <v>410518</v>
      </c>
      <c r="B61" s="49" t="s">
        <v>68</v>
      </c>
      <c r="C61" s="95"/>
      <c r="D61" s="95"/>
      <c r="E61" s="80"/>
      <c r="F61" s="81"/>
      <c r="G61" s="75">
        <f t="shared" si="8"/>
        <v>0</v>
      </c>
      <c r="H61" s="76" t="e">
        <f t="shared" si="9"/>
        <v>#DIV/0!</v>
      </c>
      <c r="I61" s="81"/>
      <c r="J61" s="77">
        <f t="shared" si="7"/>
        <v>0</v>
      </c>
      <c r="K61" s="111"/>
    </row>
    <row r="62" spans="1:11" ht="40.5" hidden="1" customHeight="1" x14ac:dyDescent="0.35">
      <c r="A62" s="17">
        <v>410520</v>
      </c>
      <c r="B62" s="41" t="s">
        <v>44</v>
      </c>
      <c r="C62" s="97"/>
      <c r="D62" s="97"/>
      <c r="E62" s="80"/>
      <c r="F62" s="81"/>
      <c r="G62" s="75"/>
      <c r="H62" s="76"/>
      <c r="I62" s="81"/>
      <c r="J62" s="77">
        <f t="shared" si="7"/>
        <v>0</v>
      </c>
      <c r="K62" s="111" t="e">
        <f t="shared" si="6"/>
        <v>#DIV/0!</v>
      </c>
    </row>
    <row r="63" spans="1:11" ht="33.75" hidden="1" customHeight="1" x14ac:dyDescent="0.35">
      <c r="A63" s="17">
        <v>410523</v>
      </c>
      <c r="B63" s="41" t="s">
        <v>49</v>
      </c>
      <c r="C63" s="97"/>
      <c r="D63" s="97"/>
      <c r="E63" s="80"/>
      <c r="F63" s="81"/>
      <c r="G63" s="75"/>
      <c r="H63" s="76"/>
      <c r="I63" s="81"/>
      <c r="J63" s="77">
        <f t="shared" si="7"/>
        <v>0</v>
      </c>
      <c r="K63" s="111" t="e">
        <f t="shared" si="6"/>
        <v>#DIV/0!</v>
      </c>
    </row>
    <row r="64" spans="1:11" ht="1.5" hidden="1" customHeight="1" x14ac:dyDescent="0.35">
      <c r="A64" s="17">
        <v>410530</v>
      </c>
      <c r="B64" s="49" t="s">
        <v>67</v>
      </c>
      <c r="C64" s="97"/>
      <c r="D64" s="97"/>
      <c r="E64" s="80"/>
      <c r="F64" s="81"/>
      <c r="G64" s="75"/>
      <c r="H64" s="76"/>
      <c r="I64" s="81"/>
      <c r="J64" s="77"/>
      <c r="K64" s="111"/>
    </row>
    <row r="65" spans="1:11" ht="20.45" customHeight="1" x14ac:dyDescent="0.35">
      <c r="A65" s="17">
        <v>410539</v>
      </c>
      <c r="B65" s="41" t="s">
        <v>43</v>
      </c>
      <c r="C65" s="97"/>
      <c r="D65" s="97">
        <v>152.4</v>
      </c>
      <c r="E65" s="80">
        <v>152.4</v>
      </c>
      <c r="F65" s="81">
        <v>152.4</v>
      </c>
      <c r="G65" s="75">
        <f>SUM(F65-E65)</f>
        <v>0</v>
      </c>
      <c r="H65" s="76">
        <f>SUM(F65/E65)</f>
        <v>1</v>
      </c>
      <c r="I65" s="81">
        <v>124.5</v>
      </c>
      <c r="J65" s="77">
        <f t="shared" si="7"/>
        <v>27.900000000000006</v>
      </c>
      <c r="K65" s="96">
        <f t="shared" si="6"/>
        <v>1.2240963855421687</v>
      </c>
    </row>
    <row r="66" spans="1:11" ht="41.25" hidden="1" customHeight="1" x14ac:dyDescent="0.35">
      <c r="A66" s="17">
        <v>410541</v>
      </c>
      <c r="B66" s="49" t="s">
        <v>57</v>
      </c>
      <c r="C66" s="97"/>
      <c r="D66" s="97"/>
      <c r="E66" s="80"/>
      <c r="F66" s="81"/>
      <c r="G66" s="75"/>
      <c r="H66" s="76"/>
      <c r="I66" s="81"/>
      <c r="J66" s="77">
        <f t="shared" si="7"/>
        <v>0</v>
      </c>
      <c r="K66" s="96" t="e">
        <f t="shared" si="6"/>
        <v>#DIV/0!</v>
      </c>
    </row>
    <row r="67" spans="1:11" ht="30.75" hidden="1" customHeight="1" x14ac:dyDescent="0.35">
      <c r="A67" s="17">
        <v>410543</v>
      </c>
      <c r="B67" s="41" t="s">
        <v>61</v>
      </c>
      <c r="C67" s="97"/>
      <c r="D67" s="97"/>
      <c r="E67" s="80"/>
      <c r="F67" s="81"/>
      <c r="G67" s="75"/>
      <c r="H67" s="76"/>
      <c r="I67" s="81"/>
      <c r="J67" s="77">
        <f t="shared" si="7"/>
        <v>0</v>
      </c>
      <c r="K67" s="96" t="e">
        <f t="shared" si="6"/>
        <v>#DIV/0!</v>
      </c>
    </row>
    <row r="68" spans="1:11" ht="55.5" customHeight="1" x14ac:dyDescent="0.35">
      <c r="A68" s="17">
        <v>410577</v>
      </c>
      <c r="B68" s="41" t="s">
        <v>79</v>
      </c>
      <c r="C68" s="97"/>
      <c r="D68" s="97">
        <v>78.5</v>
      </c>
      <c r="E68" s="80">
        <v>68.7</v>
      </c>
      <c r="F68" s="81">
        <v>68.7</v>
      </c>
      <c r="G68" s="118">
        <f>SUM(F68-E68)</f>
        <v>0</v>
      </c>
      <c r="H68" s="76">
        <f>SUM(F68/E68)</f>
        <v>1</v>
      </c>
      <c r="I68" s="81"/>
      <c r="J68" s="77">
        <f t="shared" si="7"/>
        <v>68.7</v>
      </c>
      <c r="K68" s="111" t="e">
        <f t="shared" ref="K68" si="10">SUM(F68/I68)*100%</f>
        <v>#DIV/0!</v>
      </c>
    </row>
    <row r="69" spans="1:11" ht="92.45" customHeight="1" x14ac:dyDescent="0.35">
      <c r="A69" s="17">
        <v>410564</v>
      </c>
      <c r="B69" s="41" t="s">
        <v>88</v>
      </c>
      <c r="C69" s="97"/>
      <c r="D69" s="116">
        <v>2241</v>
      </c>
      <c r="E69" s="80">
        <v>2241</v>
      </c>
      <c r="F69" s="81">
        <v>2236</v>
      </c>
      <c r="G69" s="118">
        <f>SUM(F69-E69)</f>
        <v>-5</v>
      </c>
      <c r="H69" s="76">
        <f>SUM(F69/E69)</f>
        <v>0.99776885319053998</v>
      </c>
      <c r="I69" s="81"/>
      <c r="J69" s="77">
        <f t="shared" si="7"/>
        <v>2236</v>
      </c>
      <c r="K69" s="111"/>
    </row>
    <row r="70" spans="1:11" ht="55.5" customHeight="1" x14ac:dyDescent="0.35">
      <c r="A70" s="17">
        <v>410581</v>
      </c>
      <c r="B70" s="41" t="s">
        <v>86</v>
      </c>
      <c r="C70" s="97"/>
      <c r="D70" s="116">
        <v>1936</v>
      </c>
      <c r="E70" s="80">
        <v>1936</v>
      </c>
      <c r="F70" s="81">
        <v>1936</v>
      </c>
      <c r="G70" s="118">
        <f>SUM(F70-E70)</f>
        <v>0</v>
      </c>
      <c r="H70" s="76">
        <f>SUM(F70/E70)</f>
        <v>1</v>
      </c>
      <c r="I70" s="81"/>
      <c r="J70" s="77">
        <f t="shared" si="7"/>
        <v>1936</v>
      </c>
      <c r="K70" s="111" t="e">
        <f t="shared" si="6"/>
        <v>#DIV/0!</v>
      </c>
    </row>
    <row r="71" spans="1:11" ht="21.75" x14ac:dyDescent="0.3">
      <c r="A71" s="61"/>
      <c r="B71" s="39" t="s">
        <v>32</v>
      </c>
      <c r="C71" s="106">
        <f>SUM(C38:C39)</f>
        <v>863521.39999999991</v>
      </c>
      <c r="D71" s="106">
        <f>SUM(D38:D39)</f>
        <v>956764.4</v>
      </c>
      <c r="E71" s="106">
        <f>SUM(E38:E39)</f>
        <v>886587.7</v>
      </c>
      <c r="F71" s="85">
        <f>SUM(F38:F39)</f>
        <v>883853.40000000014</v>
      </c>
      <c r="G71" s="106">
        <f>SUM(G38:G39)</f>
        <v>-2734.2999999999302</v>
      </c>
      <c r="H71" s="93">
        <f>SUM(F71/E71)</f>
        <v>0.99691592833963316</v>
      </c>
      <c r="I71" s="85">
        <f>SUM(I38:I39)</f>
        <v>735426.2</v>
      </c>
      <c r="J71" s="106">
        <f>SUM(J38:J39)</f>
        <v>148427.20000000013</v>
      </c>
      <c r="K71" s="94">
        <f>SUM(F71/I71)*100%</f>
        <v>1.2018247378186964</v>
      </c>
    </row>
    <row r="72" spans="1:11" ht="17.25" x14ac:dyDescent="0.25">
      <c r="A72" s="143" t="s">
        <v>25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5"/>
    </row>
    <row r="73" spans="1:11" ht="22.5" x14ac:dyDescent="0.35">
      <c r="A73" s="17">
        <v>190100</v>
      </c>
      <c r="B73" s="57" t="s">
        <v>11</v>
      </c>
      <c r="C73" s="103">
        <v>375</v>
      </c>
      <c r="D73" s="103">
        <v>375</v>
      </c>
      <c r="E73" s="73">
        <v>375</v>
      </c>
      <c r="F73" s="81">
        <v>867</v>
      </c>
      <c r="G73" s="75">
        <f t="shared" ref="G73:G78" si="11">SUM(F73-E73)</f>
        <v>492</v>
      </c>
      <c r="H73" s="76">
        <f>SUM(F73/E73)</f>
        <v>2.3119999999999998</v>
      </c>
      <c r="I73" s="81">
        <v>342.9</v>
      </c>
      <c r="J73" s="77">
        <f t="shared" ref="J73:J82" si="12">SUM(F73-I73)</f>
        <v>524.1</v>
      </c>
      <c r="K73" s="78">
        <f>SUM(F73/I73)*100%</f>
        <v>2.5284339457567806</v>
      </c>
    </row>
    <row r="74" spans="1:11" ht="39" customHeight="1" x14ac:dyDescent="0.35">
      <c r="A74" s="17">
        <v>211100</v>
      </c>
      <c r="B74" s="57" t="s">
        <v>74</v>
      </c>
      <c r="C74" s="110"/>
      <c r="D74" s="110"/>
      <c r="E74" s="73"/>
      <c r="F74" s="81"/>
      <c r="G74" s="75">
        <f t="shared" si="11"/>
        <v>0</v>
      </c>
      <c r="H74" s="76" t="e">
        <f>SUM(F74/E74)</f>
        <v>#DIV/0!</v>
      </c>
      <c r="I74" s="81">
        <v>0.8</v>
      </c>
      <c r="J74" s="77">
        <f t="shared" si="12"/>
        <v>-0.8</v>
      </c>
      <c r="K74" s="78">
        <f>SUM(F74/I74)*100%</f>
        <v>0</v>
      </c>
    </row>
    <row r="75" spans="1:11" ht="39" customHeight="1" x14ac:dyDescent="0.35">
      <c r="A75" s="17">
        <v>240616</v>
      </c>
      <c r="B75" s="57" t="s">
        <v>85</v>
      </c>
      <c r="C75" s="110"/>
      <c r="D75" s="110"/>
      <c r="E75" s="73"/>
      <c r="F75" s="81">
        <v>18.899999999999999</v>
      </c>
      <c r="G75" s="75">
        <f t="shared" si="11"/>
        <v>18.899999999999999</v>
      </c>
      <c r="H75" s="76"/>
      <c r="I75" s="81"/>
      <c r="J75" s="77">
        <f t="shared" si="12"/>
        <v>18.899999999999999</v>
      </c>
      <c r="K75" s="78"/>
    </row>
    <row r="76" spans="1:11" ht="62.45" customHeight="1" x14ac:dyDescent="0.35">
      <c r="A76" s="17">
        <v>240621</v>
      </c>
      <c r="B76" s="62" t="s">
        <v>26</v>
      </c>
      <c r="C76" s="116"/>
      <c r="D76" s="116"/>
      <c r="E76" s="119"/>
      <c r="F76" s="120">
        <v>91.7</v>
      </c>
      <c r="G76" s="75">
        <f t="shared" si="11"/>
        <v>91.7</v>
      </c>
      <c r="H76" s="121"/>
      <c r="I76" s="120">
        <v>125.7</v>
      </c>
      <c r="J76" s="77">
        <f t="shared" si="12"/>
        <v>-34</v>
      </c>
      <c r="K76" s="122">
        <f>SUM(F76/I76)*100%</f>
        <v>0.7295147175815434</v>
      </c>
    </row>
    <row r="77" spans="1:11" ht="25.5" customHeight="1" x14ac:dyDescent="0.35">
      <c r="A77" s="17">
        <v>250000</v>
      </c>
      <c r="B77" s="63" t="s">
        <v>84</v>
      </c>
      <c r="C77" s="123">
        <v>4685.6000000000004</v>
      </c>
      <c r="D77" s="123">
        <v>4685.6000000000004</v>
      </c>
      <c r="E77" s="124">
        <v>4685.6000000000004</v>
      </c>
      <c r="F77" s="125">
        <v>72608.5</v>
      </c>
      <c r="G77" s="75">
        <f t="shared" si="11"/>
        <v>67922.899999999994</v>
      </c>
      <c r="H77" s="76">
        <f>SUM(F77/E77)</f>
        <v>15.496094416936998</v>
      </c>
      <c r="I77" s="125">
        <v>7429.3</v>
      </c>
      <c r="J77" s="77">
        <f t="shared" si="12"/>
        <v>65179.199999999997</v>
      </c>
      <c r="K77" s="78">
        <f>SUM(F77/I77)*100%</f>
        <v>9.7732626223197343</v>
      </c>
    </row>
    <row r="78" spans="1:11" ht="61.5" x14ac:dyDescent="0.35">
      <c r="A78" s="17">
        <v>410510</v>
      </c>
      <c r="B78" s="64" t="s">
        <v>59</v>
      </c>
      <c r="C78" s="126"/>
      <c r="D78" s="126">
        <v>369.5</v>
      </c>
      <c r="E78" s="127">
        <v>369.5</v>
      </c>
      <c r="F78" s="125">
        <v>369.5</v>
      </c>
      <c r="G78" s="75">
        <f t="shared" si="11"/>
        <v>0</v>
      </c>
      <c r="H78" s="76">
        <f>SUM(F78/E78)</f>
        <v>1</v>
      </c>
      <c r="I78" s="125"/>
      <c r="J78" s="77">
        <f t="shared" si="12"/>
        <v>369.5</v>
      </c>
      <c r="K78" s="122"/>
    </row>
    <row r="79" spans="1:11" ht="21.75" x14ac:dyDescent="0.3">
      <c r="A79" s="19"/>
      <c r="B79" s="39" t="s">
        <v>22</v>
      </c>
      <c r="C79" s="106">
        <f>SUM(C81:C85)</f>
        <v>0</v>
      </c>
      <c r="D79" s="106">
        <f>SUM(D81:D85)</f>
        <v>0</v>
      </c>
      <c r="E79" s="106">
        <f>SUM(E81:E85)</f>
        <v>0</v>
      </c>
      <c r="F79" s="85">
        <f>SUM(F80:F83)</f>
        <v>883.4</v>
      </c>
      <c r="G79" s="106">
        <f>SUM(G80:G85)</f>
        <v>883.4</v>
      </c>
      <c r="H79" s="93" t="e">
        <f>SUM(F79/E79)</f>
        <v>#DIV/0!</v>
      </c>
      <c r="I79" s="85">
        <f>SUM(I80:I83)</f>
        <v>5.9</v>
      </c>
      <c r="J79" s="106">
        <f t="shared" si="12"/>
        <v>877.5</v>
      </c>
      <c r="K79" s="128">
        <f>SUM(F79/I79)*100%</f>
        <v>149.72881355932202</v>
      </c>
    </row>
    <row r="80" spans="1:11" ht="58.5" customHeight="1" x14ac:dyDescent="0.35">
      <c r="A80" s="20">
        <v>241109</v>
      </c>
      <c r="B80" s="66" t="s">
        <v>55</v>
      </c>
      <c r="C80" s="129"/>
      <c r="D80" s="129"/>
      <c r="E80" s="129"/>
      <c r="F80" s="81">
        <v>1.1000000000000001</v>
      </c>
      <c r="G80" s="130">
        <f t="shared" ref="G80:G85" si="13">SUM(F80-E80)</f>
        <v>1.1000000000000001</v>
      </c>
      <c r="H80" s="131"/>
      <c r="I80" s="81">
        <v>2</v>
      </c>
      <c r="J80" s="132">
        <f t="shared" si="12"/>
        <v>-0.89999999999999991</v>
      </c>
      <c r="K80" s="133">
        <f>SUM(F80/I80)*100%</f>
        <v>0.55000000000000004</v>
      </c>
    </row>
    <row r="81" spans="1:11" ht="23.25" hidden="1" customHeight="1" x14ac:dyDescent="0.35">
      <c r="A81" s="20">
        <v>241700</v>
      </c>
      <c r="B81" s="48" t="s">
        <v>28</v>
      </c>
      <c r="C81" s="134"/>
      <c r="D81" s="134"/>
      <c r="E81" s="132"/>
      <c r="F81" s="81"/>
      <c r="G81" s="75">
        <f t="shared" si="13"/>
        <v>0</v>
      </c>
      <c r="H81" s="76"/>
      <c r="I81" s="81"/>
      <c r="J81" s="132">
        <f t="shared" si="12"/>
        <v>0</v>
      </c>
      <c r="K81" s="133" t="e">
        <f>SUM(F81/I81)*100%</f>
        <v>#DIV/0!</v>
      </c>
    </row>
    <row r="82" spans="1:11" ht="10.5" hidden="1" customHeight="1" x14ac:dyDescent="0.35">
      <c r="A82" s="17">
        <v>310300</v>
      </c>
      <c r="B82" s="30" t="s">
        <v>37</v>
      </c>
      <c r="C82" s="105"/>
      <c r="D82" s="105"/>
      <c r="E82" s="84"/>
      <c r="F82" s="81"/>
      <c r="G82" s="75">
        <f t="shared" si="13"/>
        <v>0</v>
      </c>
      <c r="H82" s="76"/>
      <c r="I82" s="81"/>
      <c r="J82" s="77">
        <f t="shared" si="12"/>
        <v>0</v>
      </c>
      <c r="K82" s="135"/>
    </row>
    <row r="83" spans="1:11" ht="21.75" customHeight="1" x14ac:dyDescent="0.35">
      <c r="A83" s="17">
        <v>330101</v>
      </c>
      <c r="B83" s="35" t="s">
        <v>23</v>
      </c>
      <c r="C83" s="136"/>
      <c r="D83" s="136"/>
      <c r="E83" s="80"/>
      <c r="F83" s="81">
        <v>882.3</v>
      </c>
      <c r="G83" s="75">
        <f t="shared" si="13"/>
        <v>882.3</v>
      </c>
      <c r="H83" s="76"/>
      <c r="I83" s="81">
        <v>3.9</v>
      </c>
      <c r="J83" s="77">
        <f>SUM(F83-I83)</f>
        <v>878.4</v>
      </c>
      <c r="K83" s="133">
        <f>SUM(F83/I83)*100%</f>
        <v>226.23076923076923</v>
      </c>
    </row>
    <row r="84" spans="1:11" ht="88.5" hidden="1" customHeight="1" x14ac:dyDescent="0.35">
      <c r="A84" s="17">
        <v>330102</v>
      </c>
      <c r="B84" s="34" t="s">
        <v>76</v>
      </c>
      <c r="C84" s="83"/>
      <c r="D84" s="83"/>
      <c r="E84" s="80"/>
      <c r="F84" s="81"/>
      <c r="G84" s="75"/>
      <c r="H84" s="76"/>
      <c r="I84" s="81"/>
      <c r="J84" s="77">
        <f>SUM(F84-I84)</f>
        <v>0</v>
      </c>
      <c r="K84" s="122"/>
    </row>
    <row r="85" spans="1:11" ht="22.5" hidden="1" x14ac:dyDescent="0.35">
      <c r="A85" s="17">
        <v>410539</v>
      </c>
      <c r="B85" s="34" t="s">
        <v>43</v>
      </c>
      <c r="C85" s="105"/>
      <c r="D85" s="83"/>
      <c r="E85" s="80"/>
      <c r="F85" s="81"/>
      <c r="G85" s="75">
        <f t="shared" si="13"/>
        <v>0</v>
      </c>
      <c r="H85" s="76" t="e">
        <f>SUM(F85/E85)</f>
        <v>#DIV/0!</v>
      </c>
      <c r="I85" s="81"/>
      <c r="J85" s="77">
        <f>SUM(F85-I85)</f>
        <v>0</v>
      </c>
      <c r="K85" s="133" t="e">
        <f>SUM(F85/I85)*100%</f>
        <v>#DIV/0!</v>
      </c>
    </row>
    <row r="86" spans="1:11" ht="21.75" x14ac:dyDescent="0.3">
      <c r="A86" s="19"/>
      <c r="B86" s="39" t="s">
        <v>33</v>
      </c>
      <c r="C86" s="137">
        <f>SUM(C73:C79)</f>
        <v>5060.6000000000004</v>
      </c>
      <c r="D86" s="137">
        <f>SUM(D73:D79)</f>
        <v>5430.1</v>
      </c>
      <c r="E86" s="137">
        <f>SUM(E73:E79)</f>
        <v>5430.1</v>
      </c>
      <c r="F86" s="108">
        <f>SUM(F73:F79)</f>
        <v>74839</v>
      </c>
      <c r="G86" s="137">
        <f>SUM(G73:G79)</f>
        <v>69408.899999999994</v>
      </c>
      <c r="H86" s="93">
        <f>SUM(F86/E86)</f>
        <v>13.782250787278318</v>
      </c>
      <c r="I86" s="108">
        <f>SUM(I73:I79)</f>
        <v>7904.5999999999995</v>
      </c>
      <c r="J86" s="106">
        <f>SUM(F86-I86)</f>
        <v>66934.399999999994</v>
      </c>
      <c r="K86" s="128">
        <f>SUM(F86/I86)*100%</f>
        <v>9.4677782556992138</v>
      </c>
    </row>
    <row r="87" spans="1:11" ht="22.5" thickBot="1" x14ac:dyDescent="0.35">
      <c r="A87" s="21"/>
      <c r="B87" s="13" t="s">
        <v>24</v>
      </c>
      <c r="C87" s="138">
        <f>SUM(C71,C86)</f>
        <v>868581.99999999988</v>
      </c>
      <c r="D87" s="138">
        <f>SUM(D71,D86)</f>
        <v>962194.5</v>
      </c>
      <c r="E87" s="138">
        <f>SUM(E71,E86)</f>
        <v>892017.79999999993</v>
      </c>
      <c r="F87" s="139">
        <f>SUM(F71,F86)</f>
        <v>958692.40000000014</v>
      </c>
      <c r="G87" s="138">
        <f>SUM(G71,G86)</f>
        <v>66674.600000000064</v>
      </c>
      <c r="H87" s="140">
        <f>SUM(F87/E87)</f>
        <v>1.074745817852514</v>
      </c>
      <c r="I87" s="139">
        <f>SUM(I71,I86)</f>
        <v>743330.79999999993</v>
      </c>
      <c r="J87" s="138">
        <f>SUM(J71,J86)</f>
        <v>215361.60000000012</v>
      </c>
      <c r="K87" s="141">
        <f>SUM(F87/I87)*100%</f>
        <v>1.2897251129645109</v>
      </c>
    </row>
    <row r="88" spans="1:11" ht="30" customHeight="1" x14ac:dyDescent="0.3">
      <c r="A88" s="146" t="s">
        <v>73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</row>
    <row r="89" spans="1:11" ht="18.75" hidden="1" x14ac:dyDescent="0.3">
      <c r="A89" s="1"/>
      <c r="B89" s="1"/>
      <c r="C89" s="1"/>
      <c r="D89" s="8"/>
      <c r="E89" s="8"/>
      <c r="F89" s="9"/>
      <c r="G89" s="10"/>
      <c r="H89" s="11"/>
      <c r="I89" s="6"/>
      <c r="J89" s="6"/>
      <c r="K89" s="6"/>
    </row>
    <row r="90" spans="1:11" ht="18.75" x14ac:dyDescent="0.3">
      <c r="A90" s="1"/>
      <c r="B90" s="1"/>
      <c r="C90" s="1"/>
      <c r="D90" s="8"/>
      <c r="E90" s="8"/>
      <c r="F90" s="12"/>
      <c r="G90" s="10"/>
      <c r="H90" s="11"/>
      <c r="I90" s="6"/>
      <c r="J90" s="6"/>
      <c r="K90" s="6"/>
    </row>
    <row r="91" spans="1:11" ht="20.25" x14ac:dyDescent="0.3">
      <c r="A91" s="1"/>
      <c r="B91" s="1"/>
      <c r="C91" s="1"/>
      <c r="D91" s="5"/>
      <c r="E91" s="5"/>
      <c r="F91" s="3"/>
      <c r="G91" s="3"/>
      <c r="H91" s="4"/>
      <c r="I91" s="1"/>
      <c r="J91" s="1"/>
      <c r="K91" s="1"/>
    </row>
    <row r="94" spans="1:11" x14ac:dyDescent="0.25">
      <c r="B94" t="s">
        <v>31</v>
      </c>
    </row>
    <row r="95" spans="1:11" x14ac:dyDescent="0.25">
      <c r="B95" t="s">
        <v>31</v>
      </c>
      <c r="G95" t="s">
        <v>31</v>
      </c>
    </row>
    <row r="97" spans="2:2" x14ac:dyDescent="0.25">
      <c r="B97" t="s">
        <v>31</v>
      </c>
    </row>
  </sheetData>
  <mergeCells count="14">
    <mergeCell ref="A72:K72"/>
    <mergeCell ref="A88:K88"/>
    <mergeCell ref="I5:I6"/>
    <mergeCell ref="J5:K5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43:H43 A44:D44 F44:H44 A45:H48 A49:XFD54 A55:B55 D55:H55 A56:H57 A88 L88:XFD88 A89:XFD1048576">
    <cfRule type="containsErrors" dxfId="9" priority="17">
      <formula>ISERROR(A43)</formula>
    </cfRule>
    <cfRule type="cellIs" dxfId="8" priority="18" operator="equal">
      <formula>0</formula>
    </cfRule>
  </conditionalFormatting>
  <conditionalFormatting sqref="A1:XFD42">
    <cfRule type="containsErrors" dxfId="7" priority="1">
      <formula>ISERROR(A1)</formula>
    </cfRule>
    <cfRule type="cellIs" dxfId="6" priority="2" operator="equal">
      <formula>0</formula>
    </cfRule>
  </conditionalFormatting>
  <conditionalFormatting sqref="A58:XFD87">
    <cfRule type="containsErrors" dxfId="5" priority="7">
      <formula>ISERROR(A58)</formula>
    </cfRule>
    <cfRule type="cellIs" dxfId="4" priority="8" operator="equal">
      <formula>0</formula>
    </cfRule>
  </conditionalFormatting>
  <conditionalFormatting sqref="I43:XFD48">
    <cfRule type="containsErrors" dxfId="3" priority="11">
      <formula>ISERROR(I43)</formula>
    </cfRule>
    <cfRule type="cellIs" dxfId="2" priority="12" operator="equal">
      <formula>0</formula>
    </cfRule>
  </conditionalFormatting>
  <conditionalFormatting sqref="I55:XFD57">
    <cfRule type="containsErrors" dxfId="1" priority="9">
      <formula>ISERROR(I55)</formula>
    </cfRule>
    <cfRule type="cellIs" dxfId="0" priority="10" operator="equal">
      <formula>0</formula>
    </cfRule>
  </conditionalFormatting>
  <pageMargins left="0.70866141732283472" right="0" top="0" bottom="0" header="0.31496062992125984" footer="0.31496062992125984"/>
  <pageSetup paperSize="9" scale="40" fitToWidth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01.12.2023</vt:lpstr>
      <vt:lpstr>'01.12.2023'!Область_печати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ivannapampusik@gmail.com</cp:lastModifiedBy>
  <cp:lastPrinted>2023-12-11T08:04:57Z</cp:lastPrinted>
  <dcterms:created xsi:type="dcterms:W3CDTF">2015-02-12T09:02:27Z</dcterms:created>
  <dcterms:modified xsi:type="dcterms:W3CDTF">2023-12-15T10:11:37Z</dcterms:modified>
</cp:coreProperties>
</file>