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на Рівне\"/>
    </mc:Choice>
  </mc:AlternateContent>
  <bookViews>
    <workbookView xWindow="0" yWindow="0" windowWidth="2148" windowHeight="0" tabRatio="365"/>
  </bookViews>
  <sheets>
    <sheet name="01.04.2024" sheetId="40" r:id="rId1"/>
  </sheets>
  <definedNames>
    <definedName name="_xlnm.Print_Area" localSheetId="0">'01.04.2024'!$A$1:$K$86</definedName>
  </definedNames>
  <calcPr calcId="162913"/>
</workbook>
</file>

<file path=xl/calcChain.xml><?xml version="1.0" encoding="utf-8"?>
<calcChain xmlns="http://schemas.openxmlformats.org/spreadsheetml/2006/main">
  <c r="H26" i="40" l="1"/>
  <c r="F47" i="40"/>
  <c r="F49" i="40"/>
  <c r="K26" i="40" l="1"/>
  <c r="K25" i="40"/>
  <c r="J26" i="40"/>
  <c r="D84" i="40" l="1"/>
  <c r="K83" i="40"/>
  <c r="J83" i="40"/>
  <c r="H83" i="40"/>
  <c r="G83" i="40"/>
  <c r="J82" i="40"/>
  <c r="K81" i="40"/>
  <c r="J81" i="40"/>
  <c r="G81" i="40"/>
  <c r="J80" i="40"/>
  <c r="G80" i="40"/>
  <c r="K79" i="40"/>
  <c r="J79" i="40"/>
  <c r="G79" i="40"/>
  <c r="K78" i="40"/>
  <c r="J78" i="40"/>
  <c r="G78" i="40"/>
  <c r="I77" i="40"/>
  <c r="I84" i="40" s="1"/>
  <c r="F77" i="40"/>
  <c r="E77" i="40"/>
  <c r="E84" i="40" s="1"/>
  <c r="D77" i="40"/>
  <c r="C77" i="40"/>
  <c r="C84" i="40" s="1"/>
  <c r="J76" i="40"/>
  <c r="H76" i="40"/>
  <c r="G76" i="40"/>
  <c r="K75" i="40"/>
  <c r="J75" i="40"/>
  <c r="H75" i="40"/>
  <c r="G75" i="40"/>
  <c r="K74" i="40"/>
  <c r="J74" i="40"/>
  <c r="G74" i="40"/>
  <c r="J73" i="40"/>
  <c r="K72" i="40"/>
  <c r="J72" i="40"/>
  <c r="H72" i="40"/>
  <c r="G72" i="40"/>
  <c r="J69" i="40"/>
  <c r="G69" i="40"/>
  <c r="K68" i="40"/>
  <c r="J68" i="40"/>
  <c r="K67" i="40"/>
  <c r="J67" i="40"/>
  <c r="K66" i="40"/>
  <c r="J66" i="40"/>
  <c r="K65" i="40"/>
  <c r="J65" i="40"/>
  <c r="H65" i="40"/>
  <c r="G65" i="40"/>
  <c r="K63" i="40"/>
  <c r="J63" i="40"/>
  <c r="K62" i="40"/>
  <c r="J62" i="40"/>
  <c r="J61" i="40"/>
  <c r="H61" i="40"/>
  <c r="G61" i="40"/>
  <c r="K60" i="40"/>
  <c r="J60" i="40"/>
  <c r="H60" i="40"/>
  <c r="G60" i="40"/>
  <c r="K59" i="40"/>
  <c r="J59" i="40"/>
  <c r="H59" i="40"/>
  <c r="G59" i="40"/>
  <c r="K58" i="40"/>
  <c r="J58" i="40"/>
  <c r="H58" i="40"/>
  <c r="G58" i="40"/>
  <c r="K57" i="40"/>
  <c r="J57" i="40"/>
  <c r="H57" i="40"/>
  <c r="G57" i="40"/>
  <c r="K56" i="40"/>
  <c r="J56" i="40"/>
  <c r="H56" i="40"/>
  <c r="G56" i="40"/>
  <c r="K55" i="40"/>
  <c r="J55" i="40"/>
  <c r="H55" i="40"/>
  <c r="G55" i="40"/>
  <c r="J54" i="40"/>
  <c r="J53" i="40"/>
  <c r="K52" i="40"/>
  <c r="J52" i="40"/>
  <c r="K51" i="40"/>
  <c r="J51" i="40"/>
  <c r="K50" i="40"/>
  <c r="J50" i="40"/>
  <c r="I49" i="40"/>
  <c r="E49" i="40"/>
  <c r="D49" i="40"/>
  <c r="C49" i="40"/>
  <c r="K48" i="40"/>
  <c r="J48" i="40"/>
  <c r="H48" i="40"/>
  <c r="G48" i="40"/>
  <c r="I47" i="40"/>
  <c r="H47" i="40"/>
  <c r="K47" i="40"/>
  <c r="E47" i="40"/>
  <c r="D47" i="40"/>
  <c r="C47" i="40"/>
  <c r="K46" i="40"/>
  <c r="J46" i="40"/>
  <c r="H46" i="40"/>
  <c r="G46" i="40"/>
  <c r="K45" i="40"/>
  <c r="J45" i="40"/>
  <c r="K44" i="40"/>
  <c r="J44" i="40"/>
  <c r="H44" i="40"/>
  <c r="G44" i="40"/>
  <c r="K43" i="40"/>
  <c r="J43" i="40"/>
  <c r="H43" i="40"/>
  <c r="G43" i="40"/>
  <c r="J42" i="40"/>
  <c r="J41" i="40"/>
  <c r="I40" i="40"/>
  <c r="F40" i="40"/>
  <c r="E40" i="40"/>
  <c r="D40" i="40"/>
  <c r="C40" i="40"/>
  <c r="K37" i="40"/>
  <c r="J37" i="40"/>
  <c r="H37" i="40"/>
  <c r="G37" i="40"/>
  <c r="J36" i="40"/>
  <c r="I35" i="40"/>
  <c r="K35" i="40" s="1"/>
  <c r="G35" i="40"/>
  <c r="F35" i="40"/>
  <c r="J35" i="40" s="1"/>
  <c r="E35" i="40"/>
  <c r="H35" i="40" s="1"/>
  <c r="D35" i="40"/>
  <c r="K34" i="40"/>
  <c r="J34" i="40"/>
  <c r="G34" i="40"/>
  <c r="K33" i="40"/>
  <c r="J33" i="40"/>
  <c r="H33" i="40"/>
  <c r="G33" i="40"/>
  <c r="K32" i="40"/>
  <c r="J32" i="40"/>
  <c r="H32" i="40"/>
  <c r="G32" i="40"/>
  <c r="K31" i="40"/>
  <c r="J31" i="40"/>
  <c r="H31" i="40"/>
  <c r="G31" i="40"/>
  <c r="K30" i="40"/>
  <c r="J30" i="40"/>
  <c r="H30" i="40"/>
  <c r="G30" i="40"/>
  <c r="K29" i="40"/>
  <c r="J29" i="40"/>
  <c r="H29" i="40"/>
  <c r="G29" i="40"/>
  <c r="K28" i="40"/>
  <c r="J28" i="40"/>
  <c r="H28" i="40"/>
  <c r="G28" i="40"/>
  <c r="K27" i="40"/>
  <c r="J27" i="40"/>
  <c r="H27" i="40"/>
  <c r="G27" i="40"/>
  <c r="G26" i="40"/>
  <c r="J25" i="40"/>
  <c r="H25" i="40"/>
  <c r="G25" i="40"/>
  <c r="K24" i="40"/>
  <c r="J24" i="40"/>
  <c r="H24" i="40"/>
  <c r="G24" i="40"/>
  <c r="J23" i="40"/>
  <c r="G23" i="40"/>
  <c r="J22" i="40"/>
  <c r="H22" i="40"/>
  <c r="G22" i="40"/>
  <c r="K21" i="40"/>
  <c r="J21" i="40"/>
  <c r="H21" i="40"/>
  <c r="G21" i="40"/>
  <c r="I20" i="40"/>
  <c r="F20" i="40"/>
  <c r="E20" i="40"/>
  <c r="D20" i="40"/>
  <c r="C20" i="40"/>
  <c r="K19" i="40"/>
  <c r="J19" i="40"/>
  <c r="H19" i="40"/>
  <c r="G19" i="40"/>
  <c r="K18" i="40"/>
  <c r="J18" i="40"/>
  <c r="H18" i="40"/>
  <c r="G18" i="40"/>
  <c r="K17" i="40"/>
  <c r="J17" i="40"/>
  <c r="H17" i="40"/>
  <c r="G17" i="40"/>
  <c r="K16" i="40"/>
  <c r="J16" i="40"/>
  <c r="H16" i="40"/>
  <c r="G16" i="40"/>
  <c r="K15" i="40"/>
  <c r="J15" i="40"/>
  <c r="H15" i="40"/>
  <c r="G15" i="40"/>
  <c r="I14" i="40"/>
  <c r="I13" i="40" s="1"/>
  <c r="I8" i="40" s="1"/>
  <c r="F14" i="40"/>
  <c r="F13" i="40" s="1"/>
  <c r="F8" i="40" s="1"/>
  <c r="E14" i="40"/>
  <c r="E13" i="40" s="1"/>
  <c r="E8" i="40" s="1"/>
  <c r="D14" i="40"/>
  <c r="D13" i="40" s="1"/>
  <c r="D8" i="40" s="1"/>
  <c r="D38" i="40" s="1"/>
  <c r="C14" i="40"/>
  <c r="C13" i="40" s="1"/>
  <c r="C8" i="40" s="1"/>
  <c r="C38" i="40" s="1"/>
  <c r="K12" i="40"/>
  <c r="J12" i="40"/>
  <c r="H12" i="40"/>
  <c r="G12" i="40"/>
  <c r="K11" i="40"/>
  <c r="J11" i="40"/>
  <c r="H11" i="40"/>
  <c r="G11" i="40"/>
  <c r="K10" i="40"/>
  <c r="J10" i="40"/>
  <c r="H10" i="40"/>
  <c r="G10" i="40"/>
  <c r="K9" i="40"/>
  <c r="J9" i="40"/>
  <c r="H9" i="40"/>
  <c r="G9" i="40"/>
  <c r="G40" i="40" l="1"/>
  <c r="G77" i="40"/>
  <c r="E39" i="40"/>
  <c r="K77" i="40"/>
  <c r="K49" i="40"/>
  <c r="H40" i="40"/>
  <c r="J77" i="40"/>
  <c r="J84" i="40" s="1"/>
  <c r="F84" i="40"/>
  <c r="H84" i="40" s="1"/>
  <c r="C39" i="40"/>
  <c r="C70" i="40" s="1"/>
  <c r="C85" i="40" s="1"/>
  <c r="D39" i="40"/>
  <c r="D70" i="40" s="1"/>
  <c r="D85" i="40" s="1"/>
  <c r="G84" i="40"/>
  <c r="G49" i="40"/>
  <c r="K40" i="40"/>
  <c r="H20" i="40"/>
  <c r="H49" i="40"/>
  <c r="G20" i="40"/>
  <c r="E38" i="40"/>
  <c r="G14" i="40"/>
  <c r="G13" i="40" s="1"/>
  <c r="G8" i="40" s="1"/>
  <c r="J40" i="40"/>
  <c r="J20" i="40"/>
  <c r="I38" i="40"/>
  <c r="K20" i="40"/>
  <c r="K14" i="40"/>
  <c r="J14" i="40"/>
  <c r="F38" i="40"/>
  <c r="K8" i="40"/>
  <c r="H8" i="40"/>
  <c r="I39" i="40"/>
  <c r="G47" i="40"/>
  <c r="J49" i="40"/>
  <c r="H14" i="40"/>
  <c r="H77" i="40"/>
  <c r="H13" i="40"/>
  <c r="J13" i="40"/>
  <c r="J8" i="40" s="1"/>
  <c r="J47" i="40"/>
  <c r="K13" i="40"/>
  <c r="F39" i="40"/>
  <c r="E70" i="40" l="1"/>
  <c r="E85" i="40" s="1"/>
  <c r="K84" i="40"/>
  <c r="J39" i="40"/>
  <c r="I70" i="40"/>
  <c r="I85" i="40" s="1"/>
  <c r="H38" i="40"/>
  <c r="G38" i="40"/>
  <c r="K38" i="40"/>
  <c r="F70" i="40"/>
  <c r="J38" i="40"/>
  <c r="H39" i="40"/>
  <c r="G39" i="40"/>
  <c r="K39" i="40"/>
  <c r="J70" i="40" l="1"/>
  <c r="J85" i="40" s="1"/>
  <c r="K70" i="40"/>
  <c r="F85" i="40"/>
  <c r="H70" i="40"/>
  <c r="G70" i="40"/>
  <c r="G85" i="40" s="1"/>
  <c r="K85" i="40" l="1"/>
  <c r="H85" i="40"/>
</calcChain>
</file>

<file path=xl/sharedStrings.xml><?xml version="1.0" encoding="utf-8"?>
<sst xmlns="http://schemas.openxmlformats.org/spreadsheetml/2006/main" count="98" uniqueCount="90">
  <si>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</si>
  <si>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</si>
  <si>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</si>
  <si>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</si>
  <si>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</si>
  <si>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</si>
  <si>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</si>
  <si>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</si>
  <si>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</si>
  <si>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</si>
  <si>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</si>
  <si>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</si>
  <si>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</si>
  <si>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</si>
  <si>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</si>
  <si>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</si>
  <si>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</si>
  <si>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</si>
  <si>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</si>
  <si>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</si>
  <si>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</si>
  <si>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</si>
  <si>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</si>
  <si>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Власні надходження бюджетних установ і організацій</t>
  </si>
  <si>
    <t>Бюджет розвитку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</si>
  <si>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</si>
  <si>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</si>
  <si>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</si>
  <si>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</si>
  <si>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</si>
  <si>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</si>
  <si>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</si>
  <si>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</si>
  <si>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</si>
  <si>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</si>
  <si>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</si>
  <si>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</si>
  <si>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</si>
  <si>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</si>
  <si>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</si>
  <si>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</si>
  <si>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</si>
  <si>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</si>
  <si>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</si>
  <si>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</si>
  <si>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</si>
  <si>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</si>
  <si>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</si>
  <si>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</si>
  <si>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</si>
  <si>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</si>
  <si>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</si>
  <si>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</si>
  <si>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</si>
  <si>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</si>
  <si>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</si>
  <si>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</si>
  <si>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</si>
  <si>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</si>
  <si>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</si>
  <si>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</si>
  <si>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</si>
  <si>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</si>
  <si>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</si>
  <si>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</si>
  <si>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</si>
  <si>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</si>
  <si>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</si>
  <si>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</si>
  <si>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</si>
  <si>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</si>
  <si>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</si>
  <si>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</si>
  <si>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</si>
  <si>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</si>
  <si>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</si>
  <si>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</si>
  <si>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Надходження коштів від відшкодування втрат сільськогосподарського і лісогосподарського виробництва 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</si>
  <si>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</si>
  <si>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Кримзаходів щодо соціально-економічного розвитку окремих територій</t>
  </si>
  <si>
    <t>Бюджет                         на 2023 рік</t>
  </si>
  <si>
    <t>Начальник відділу доходів бюджету                                          Олена Хандучка</t>
  </si>
  <si>
    <t xml:space="preserve">Місцеві податки та збори, що сплачуються (перераховуються) згідно з Податковим кодексом України </t>
  </si>
  <si>
    <t>Бюджет                                 на 2023 р.                   зі змінами</t>
  </si>
  <si>
    <t>Кошти від продажу земельних ділянок</t>
  </si>
  <si>
    <t xml:space="preserve"> Фактичні надходження до бюджету станом  на 01.04.2023</t>
  </si>
  <si>
    <t xml:space="preserve">Затверджено розписом на  01.04.2024                         </t>
  </si>
  <si>
    <t>Відхилення фактичних надходжень на звітну дату                2024 року до фактичних надходжень  у 2023 році</t>
  </si>
  <si>
    <r>
      <t xml:space="preserve">                                                                                                                  01 квітня 2024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</si>
  <si>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 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</si>
</sst>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7"/>
      <name val="Times New Roman"/>
      <family val="1"/>
      <charset val="204"/>
    </font>
    <font>
      <sz val="17"/>
      <color indexed="8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3" tint="-0.49998474074526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7"/>
      <color rgb="FF000000"/>
      <name val="Times New Roman"/>
      <family val="1"/>
      <charset val="204"/>
    </font>
    <font>
      <i/>
      <sz val="17"/>
      <name val="Times New Roman"/>
      <family val="1"/>
      <charset val="204"/>
    </font>
    <font>
      <b/>
      <sz val="18.5"/>
      <color indexed="8"/>
      <name val="Times New Roman"/>
      <family val="1"/>
      <charset val="204"/>
    </font>
    <font>
      <b/>
      <sz val="18.5"/>
      <name val="Times New Roman"/>
      <family val="1"/>
      <charset val="204"/>
    </font>
    <font>
      <sz val="18.5"/>
      <name val="Times New Roman"/>
      <family val="1"/>
      <charset val="204"/>
    </font>
    <font>
      <sz val="18.5"/>
      <color indexed="8"/>
      <name val="Times New Roman"/>
      <family val="1"/>
      <charset val="204"/>
    </font>
    <font>
      <sz val="18.5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30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5" xfId="1" applyFont="1" applyFill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0" borderId="16" xfId="1" applyFont="1" applyFill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0" fontId="19" fillId="4" borderId="26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33" xfId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21" xfId="1" applyFont="1" applyFill="1" applyBorder="1" applyAlignment="1">
      <alignment horizontal="centerContinuous"/>
    </xf>
    <xf numFmtId="0" fontId="23" fillId="2" borderId="22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26" fillId="4" borderId="9" xfId="1" applyFont="1" applyFill="1" applyBorder="1" applyAlignment="1">
      <alignment horizontal="left" wrapText="1"/>
    </xf>
    <xf numFmtId="0" fontId="17" fillId="4" borderId="15" xfId="1" applyFont="1" applyFill="1" applyBorder="1" applyAlignment="1">
      <alignment horizontal="center"/>
    </xf>
    <xf numFmtId="0" fontId="18" fillId="0" borderId="34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3" fillId="6" borderId="4" xfId="1" applyFont="1" applyFill="1" applyBorder="1" applyAlignment="1">
      <alignment horizontal="centerContinuous"/>
    </xf>
    <xf numFmtId="0" fontId="29" fillId="0" borderId="6" xfId="0" applyFont="1" applyBorder="1" applyAlignment="1">
      <alignment wrapText="1"/>
    </xf>
    <xf numFmtId="0" fontId="18" fillId="0" borderId="36" xfId="1" applyFont="1" applyBorder="1" applyAlignment="1">
      <alignment horizontal="center"/>
    </xf>
    <xf numFmtId="0" fontId="33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166" fontId="21" fillId="0" borderId="6" xfId="1" applyNumberFormat="1" applyFont="1" applyBorder="1" applyAlignment="1" applyProtection="1">
      <protection locked="0"/>
    </xf>
    <xf numFmtId="166" fontId="21" fillId="0" borderId="6" xfId="1" applyNumberFormat="1" applyFont="1" applyBorder="1" applyProtection="1">
      <protection locked="0"/>
    </xf>
    <xf numFmtId="166" fontId="21" fillId="6" borderId="6" xfId="1" applyNumberFormat="1" applyFont="1" applyFill="1" applyBorder="1" applyAlignment="1" applyProtection="1">
      <alignment horizontal="right"/>
      <protection locked="0"/>
    </xf>
    <xf numFmtId="166" fontId="21" fillId="3" borderId="6" xfId="1" applyNumberFormat="1" applyFont="1" applyFill="1" applyBorder="1" applyAlignment="1">
      <alignment horizontal="right"/>
    </xf>
    <xf numFmtId="165" fontId="21" fillId="3" borderId="6" xfId="1" applyNumberFormat="1" applyFont="1" applyFill="1" applyBorder="1"/>
    <xf numFmtId="166" fontId="21" fillId="0" borderId="6" xfId="1" applyNumberFormat="1" applyFont="1" applyBorder="1"/>
    <xf numFmtId="164" fontId="21" fillId="0" borderId="6" xfId="1" applyNumberFormat="1" applyFont="1" applyFill="1" applyBorder="1" applyAlignment="1" applyProtection="1">
      <alignment wrapText="1"/>
      <protection locked="0"/>
    </xf>
    <xf numFmtId="166" fontId="21" fillId="0" borderId="6" xfId="1" applyNumberFormat="1" applyFont="1" applyBorder="1" applyAlignment="1" applyProtection="1">
      <alignment horizontal="right"/>
      <protection locked="0"/>
    </xf>
    <xf numFmtId="166" fontId="21" fillId="6" borderId="6" xfId="1" applyNumberFormat="1" applyFont="1" applyFill="1" applyBorder="1" applyProtection="1">
      <protection locked="0"/>
    </xf>
    <xf numFmtId="166" fontId="21" fillId="0" borderId="13" xfId="1" applyNumberFormat="1" applyFont="1" applyFill="1" applyBorder="1" applyAlignment="1" applyProtection="1">
      <alignment wrapText="1"/>
      <protection locked="0"/>
    </xf>
    <xf numFmtId="166" fontId="21" fillId="0" borderId="13" xfId="1" applyNumberFormat="1" applyFont="1" applyBorder="1" applyAlignment="1">
      <alignment wrapText="1"/>
    </xf>
    <xf numFmtId="166" fontId="21" fillId="0" borderId="6" xfId="1" applyNumberFormat="1" applyFont="1" applyFill="1" applyBorder="1" applyProtection="1">
      <protection locked="0"/>
    </xf>
    <xf numFmtId="166" fontId="21" fillId="0" borderId="14" xfId="1" applyNumberFormat="1" applyFont="1" applyBorder="1" applyAlignment="1">
      <alignment wrapText="1"/>
    </xf>
    <xf numFmtId="164" fontId="21" fillId="0" borderId="6" xfId="1" applyNumberFormat="1" applyFont="1" applyFill="1" applyBorder="1" applyAlignment="1" applyProtection="1">
      <alignment horizontal="right" wrapText="1"/>
      <protection locked="0"/>
    </xf>
    <xf numFmtId="164" fontId="21" fillId="0" borderId="0" xfId="0" applyNumberFormat="1" applyFont="1" applyBorder="1" applyAlignment="1">
      <alignment horizontal="right" wrapText="1"/>
    </xf>
    <xf numFmtId="164" fontId="21" fillId="0" borderId="6" xfId="0" applyNumberFormat="1" applyFont="1" applyBorder="1" applyAlignment="1">
      <alignment horizontal="right" wrapText="1"/>
    </xf>
    <xf numFmtId="164" fontId="21" fillId="0" borderId="6" xfId="1" applyNumberFormat="1" applyFont="1" applyBorder="1" applyAlignment="1" applyProtection="1">
      <alignment horizontal="right" wrapText="1"/>
      <protection locked="0"/>
    </xf>
    <xf numFmtId="164" fontId="21" fillId="3" borderId="6" xfId="0" applyNumberFormat="1" applyFont="1" applyFill="1" applyBorder="1" applyAlignment="1" applyProtection="1">
      <alignment horizontal="right" wrapText="1"/>
    </xf>
    <xf numFmtId="166" fontId="36" fillId="0" borderId="6" xfId="1" applyNumberFormat="1" applyFont="1" applyBorder="1" applyAlignment="1" applyProtection="1">
      <alignment horizontal="right" wrapText="1"/>
      <protection locked="0"/>
    </xf>
    <xf numFmtId="164" fontId="37" fillId="0" borderId="17" xfId="0" applyNumberFormat="1" applyFont="1" applyBorder="1" applyAlignment="1" applyProtection="1">
      <alignment horizontal="right" wrapText="1"/>
      <protection locked="0"/>
    </xf>
    <xf numFmtId="164" fontId="37" fillId="0" borderId="6" xfId="0" applyNumberFormat="1" applyFont="1" applyBorder="1" applyAlignment="1" applyProtection="1">
      <alignment horizontal="right" wrapText="1"/>
      <protection locked="0"/>
    </xf>
    <xf numFmtId="164" fontId="21" fillId="0" borderId="6" xfId="1" applyNumberFormat="1" applyFont="1" applyBorder="1" applyAlignment="1" applyProtection="1">
      <alignment horizontal="right"/>
      <protection locked="0"/>
    </xf>
    <xf numFmtId="164" fontId="21" fillId="0" borderId="6" xfId="1" applyNumberFormat="1" applyFont="1" applyBorder="1" applyAlignment="1">
      <alignment horizontal="right"/>
    </xf>
    <xf numFmtId="164" fontId="21" fillId="0" borderId="11" xfId="1" applyNumberFormat="1" applyFont="1" applyBorder="1" applyAlignment="1">
      <alignment horizontal="right"/>
    </xf>
    <xf numFmtId="166" fontId="21" fillId="0" borderId="11" xfId="1" applyNumberFormat="1" applyFont="1" applyFill="1" applyBorder="1" applyProtection="1">
      <protection locked="0"/>
    </xf>
    <xf numFmtId="166" fontId="21" fillId="6" borderId="11" xfId="1" applyNumberFormat="1" applyFont="1" applyFill="1" applyBorder="1" applyProtection="1">
      <protection locked="0"/>
    </xf>
    <xf numFmtId="164" fontId="21" fillId="0" borderId="11" xfId="1" applyNumberFormat="1" applyFont="1" applyBorder="1" applyAlignment="1">
      <alignment horizontal="right" wrapText="1"/>
    </xf>
    <xf numFmtId="166" fontId="21" fillId="0" borderId="6" xfId="1" applyNumberFormat="1" applyFont="1" applyBorder="1" applyAlignment="1">
      <alignment horizontal="right" wrapText="1"/>
    </xf>
    <xf numFmtId="166" fontId="21" fillId="6" borderId="6" xfId="1" applyNumberFormat="1" applyFont="1" applyFill="1" applyBorder="1" applyAlignment="1" applyProtection="1">
      <protection locked="0"/>
    </xf>
    <xf numFmtId="166" fontId="21" fillId="6" borderId="11" xfId="1" applyNumberFormat="1" applyFont="1" applyFill="1" applyBorder="1" applyAlignment="1" applyProtection="1">
      <protection locked="0"/>
    </xf>
    <xf numFmtId="164" fontId="21" fillId="0" borderId="13" xfId="1" applyNumberFormat="1" applyFont="1" applyBorder="1" applyAlignment="1">
      <alignment horizontal="right" wrapText="1"/>
    </xf>
    <xf numFmtId="166" fontId="38" fillId="0" borderId="14" xfId="0" applyNumberFormat="1" applyFont="1" applyBorder="1" applyAlignment="1">
      <alignment horizontal="right" wrapText="1"/>
    </xf>
    <xf numFmtId="166" fontId="38" fillId="5" borderId="6" xfId="0" applyNumberFormat="1" applyFont="1" applyFill="1" applyBorder="1" applyAlignment="1">
      <alignment horizontal="right"/>
    </xf>
    <xf numFmtId="166" fontId="38" fillId="6" borderId="6" xfId="0" applyNumberFormat="1" applyFont="1" applyFill="1" applyBorder="1" applyAlignment="1">
      <alignment horizontal="right"/>
    </xf>
    <xf numFmtId="0" fontId="31" fillId="0" borderId="6" xfId="1" applyFont="1" applyBorder="1" applyAlignment="1" applyProtection="1">
      <protection locked="0"/>
    </xf>
    <xf numFmtId="0" fontId="31" fillId="0" borderId="6" xfId="1" applyFont="1" applyFill="1" applyBorder="1" applyAlignment="1" applyProtection="1">
      <alignment wrapText="1"/>
      <protection locked="0"/>
    </xf>
    <xf numFmtId="0" fontId="31" fillId="0" borderId="13" xfId="1" applyFont="1" applyFill="1" applyBorder="1" applyAlignment="1" applyProtection="1">
      <alignment horizontal="left" wrapText="1"/>
      <protection locked="0"/>
    </xf>
    <xf numFmtId="0" fontId="31" fillId="0" borderId="13" xfId="1" applyFont="1" applyBorder="1" applyAlignment="1">
      <alignment horizontal="left" wrapText="1"/>
    </xf>
    <xf numFmtId="0" fontId="34" fillId="0" borderId="14" xfId="1" applyFont="1" applyBorder="1" applyAlignment="1">
      <alignment horizontal="left" wrapText="1"/>
    </xf>
    <xf numFmtId="0" fontId="31" fillId="0" borderId="14" xfId="1" applyFont="1" applyBorder="1" applyAlignment="1">
      <alignment horizontal="left" wrapText="1"/>
    </xf>
    <xf numFmtId="49" fontId="31" fillId="0" borderId="14" xfId="1" applyNumberFormat="1" applyFont="1" applyBorder="1" applyAlignment="1">
      <alignment horizontal="left" wrapText="1"/>
    </xf>
    <xf numFmtId="0" fontId="31" fillId="0" borderId="6" xfId="1" applyFont="1" applyFill="1" applyBorder="1" applyAlignment="1" applyProtection="1">
      <alignment horizontal="left" vertical="top" wrapText="1"/>
      <protection locked="0"/>
    </xf>
    <xf numFmtId="0" fontId="31" fillId="0" borderId="6" xfId="0" applyFont="1" applyBorder="1" applyAlignment="1">
      <alignment wrapText="1"/>
    </xf>
    <xf numFmtId="0" fontId="31" fillId="0" borderId="6" xfId="1" applyFont="1" applyBorder="1" applyAlignment="1"/>
    <xf numFmtId="0" fontId="31" fillId="0" borderId="6" xfId="1" applyFont="1" applyBorder="1" applyAlignment="1" applyProtection="1">
      <alignment wrapText="1"/>
      <protection locked="0"/>
    </xf>
    <xf numFmtId="0" fontId="31" fillId="3" borderId="6" xfId="0" applyFont="1" applyFill="1" applyBorder="1" applyAlignment="1" applyProtection="1">
      <alignment horizontal="left" wrapText="1"/>
    </xf>
    <xf numFmtId="0" fontId="31" fillId="3" borderId="6" xfId="0" applyFont="1" applyFill="1" applyBorder="1" applyAlignment="1" applyProtection="1">
      <alignment horizontal="left" vertical="top" wrapText="1"/>
    </xf>
    <xf numFmtId="49" fontId="32" fillId="0" borderId="6" xfId="1" applyNumberFormat="1" applyFont="1" applyBorder="1" applyAlignment="1" applyProtection="1">
      <alignment horizontal="left" wrapText="1"/>
      <protection locked="0"/>
    </xf>
    <xf numFmtId="49" fontId="31" fillId="0" borderId="6" xfId="0" applyNumberFormat="1" applyFont="1" applyBorder="1" applyAlignment="1" applyProtection="1">
      <alignment horizontal="left" wrapText="1"/>
      <protection locked="0"/>
    </xf>
    <xf numFmtId="0" fontId="39" fillId="0" borderId="0" xfId="0" applyFont="1" applyAlignment="1">
      <alignment wrapText="1"/>
    </xf>
    <xf numFmtId="0" fontId="31" fillId="0" borderId="11" xfId="1" applyFont="1" applyBorder="1" applyAlignment="1"/>
    <xf numFmtId="11" fontId="31" fillId="0" borderId="11" xfId="1" applyNumberFormat="1" applyFont="1" applyBorder="1" applyAlignment="1">
      <alignment vertical="top" wrapText="1"/>
    </xf>
    <xf numFmtId="0" fontId="39" fillId="0" borderId="6" xfId="0" applyFont="1" applyBorder="1" applyAlignment="1">
      <alignment wrapText="1"/>
    </xf>
    <xf numFmtId="0" fontId="33" fillId="0" borderId="6" xfId="1" applyFont="1" applyFill="1" applyBorder="1" applyAlignment="1">
      <alignment horizontal="left" wrapText="1"/>
    </xf>
    <xf numFmtId="0" fontId="31" fillId="0" borderId="35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6" xfId="1" applyFont="1" applyBorder="1" applyAlignment="1">
      <alignment horizontal="left" wrapText="1"/>
    </xf>
    <xf numFmtId="0" fontId="31" fillId="0" borderId="11" xfId="1" applyFont="1" applyBorder="1" applyAlignment="1">
      <alignment horizontal="left" vertical="top" wrapText="1"/>
    </xf>
    <xf numFmtId="0" fontId="34" fillId="0" borderId="6" xfId="1" applyFont="1" applyBorder="1" applyAlignment="1">
      <alignment horizontal="left" wrapText="1"/>
    </xf>
    <xf numFmtId="0" fontId="31" fillId="0" borderId="6" xfId="0" applyFont="1" applyBorder="1" applyAlignment="1">
      <alignment horizontal="left" vertical="top" wrapText="1"/>
    </xf>
    <xf numFmtId="0" fontId="31" fillId="0" borderId="6" xfId="1" applyFont="1" applyBorder="1" applyAlignment="1">
      <alignment horizontal="left" vertical="top" wrapText="1"/>
    </xf>
    <xf numFmtId="11" fontId="31" fillId="0" borderId="6" xfId="1" applyNumberFormat="1" applyFont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wrapText="1"/>
    </xf>
    <xf numFmtId="0" fontId="35" fillId="0" borderId="0" xfId="0" applyFont="1" applyBorder="1" applyAlignment="1">
      <alignment horizontal="left" vertical="top" wrapText="1"/>
    </xf>
    <xf numFmtId="11" fontId="31" fillId="0" borderId="17" xfId="1" applyNumberFormat="1" applyFont="1" applyBorder="1" applyAlignment="1" applyProtection="1">
      <alignment horizontal="left" vertical="top" wrapText="1"/>
      <protection locked="0"/>
    </xf>
    <xf numFmtId="0" fontId="31" fillId="0" borderId="11" xfId="0" applyFont="1" applyBorder="1" applyAlignment="1">
      <alignment horizontal="left" vertical="top" wrapText="1"/>
    </xf>
    <xf numFmtId="0" fontId="33" fillId="4" borderId="6" xfId="1" applyFont="1" applyFill="1" applyBorder="1" applyAlignment="1">
      <alignment horizontal="left" wrapText="1"/>
    </xf>
    <xf numFmtId="0" fontId="32" fillId="5" borderId="6" xfId="1" applyFont="1" applyFill="1" applyBorder="1" applyAlignment="1">
      <alignment horizontal="left" vertical="top" wrapText="1"/>
    </xf>
    <xf numFmtId="0" fontId="31" fillId="0" borderId="0" xfId="1" applyFont="1" applyFill="1" applyBorder="1" applyAlignment="1">
      <alignment wrapText="1"/>
    </xf>
    <xf numFmtId="0" fontId="31" fillId="0" borderId="6" xfId="1" applyFont="1" applyFill="1" applyBorder="1" applyAlignment="1"/>
    <xf numFmtId="0" fontId="31" fillId="0" borderId="0" xfId="0" applyFont="1" applyBorder="1" applyAlignment="1">
      <alignment wrapText="1"/>
    </xf>
    <xf numFmtId="0" fontId="34" fillId="4" borderId="27" xfId="1" applyFont="1" applyFill="1" applyBorder="1" applyAlignment="1">
      <alignment horizontal="left"/>
    </xf>
    <xf numFmtId="0" fontId="31" fillId="0" borderId="24" xfId="1" applyFont="1" applyBorder="1"/>
    <xf numFmtId="0" fontId="40" fillId="0" borderId="24" xfId="1" applyFont="1" applyBorder="1"/>
    <xf numFmtId="166" fontId="41" fillId="4" borderId="9" xfId="1" applyNumberFormat="1" applyFont="1" applyFill="1" applyBorder="1" applyAlignment="1">
      <alignment wrapText="1"/>
    </xf>
    <xf numFmtId="166" fontId="41" fillId="4" borderId="9" xfId="1" applyNumberFormat="1" applyFont="1" applyFill="1" applyBorder="1" applyAlignment="1">
      <alignment horizontal="right" wrapText="1"/>
    </xf>
    <xf numFmtId="166" fontId="41" fillId="6" borderId="9" xfId="1" applyNumberFormat="1" applyFont="1" applyFill="1" applyBorder="1" applyAlignment="1">
      <alignment horizontal="right" wrapText="1"/>
    </xf>
    <xf numFmtId="165" fontId="42" fillId="4" borderId="6" xfId="1" applyNumberFormat="1" applyFont="1" applyFill="1" applyBorder="1"/>
    <xf numFmtId="165" fontId="42" fillId="4" borderId="12" xfId="1" applyNumberFormat="1" applyFont="1" applyFill="1" applyBorder="1"/>
    <xf numFmtId="166" fontId="43" fillId="6" borderId="6" xfId="1" applyNumberFormat="1" applyFont="1" applyFill="1" applyBorder="1" applyAlignment="1" applyProtection="1">
      <alignment horizontal="right"/>
      <protection locked="0"/>
    </xf>
    <xf numFmtId="166" fontId="43" fillId="3" borderId="6" xfId="1" applyNumberFormat="1" applyFont="1" applyFill="1" applyBorder="1" applyAlignment="1">
      <alignment horizontal="right"/>
    </xf>
    <xf numFmtId="165" fontId="43" fillId="3" borderId="6" xfId="1" applyNumberFormat="1" applyFont="1" applyFill="1" applyBorder="1"/>
    <xf numFmtId="166" fontId="43" fillId="0" borderId="6" xfId="1" applyNumberFormat="1" applyFont="1" applyBorder="1"/>
    <xf numFmtId="165" fontId="43" fillId="3" borderId="7" xfId="1" applyNumberFormat="1" applyFont="1" applyFill="1" applyBorder="1"/>
    <xf numFmtId="166" fontId="43" fillId="0" borderId="6" xfId="1" applyNumberFormat="1" applyFont="1" applyBorder="1" applyAlignment="1" applyProtection="1">
      <alignment horizontal="right"/>
      <protection locked="0"/>
    </xf>
    <xf numFmtId="166" fontId="43" fillId="6" borderId="6" xfId="1" applyNumberFormat="1" applyFont="1" applyFill="1" applyBorder="1" applyProtection="1">
      <protection locked="0"/>
    </xf>
    <xf numFmtId="166" fontId="43" fillId="0" borderId="6" xfId="1" applyNumberFormat="1" applyFont="1" applyFill="1" applyBorder="1" applyProtection="1">
      <protection locked="0"/>
    </xf>
    <xf numFmtId="166" fontId="42" fillId="0" borderId="6" xfId="1" applyNumberFormat="1" applyFont="1" applyFill="1" applyBorder="1" applyAlignment="1" applyProtection="1">
      <protection locked="0"/>
    </xf>
    <xf numFmtId="166" fontId="42" fillId="0" borderId="6" xfId="1" applyNumberFormat="1" applyFont="1" applyFill="1" applyBorder="1" applyProtection="1">
      <protection locked="0"/>
    </xf>
    <xf numFmtId="166" fontId="42" fillId="6" borderId="6" xfId="1" applyNumberFormat="1" applyFont="1" applyFill="1" applyBorder="1" applyProtection="1">
      <protection locked="0"/>
    </xf>
    <xf numFmtId="166" fontId="42" fillId="3" borderId="6" xfId="1" applyNumberFormat="1" applyFont="1" applyFill="1" applyBorder="1" applyAlignment="1">
      <alignment horizontal="right"/>
    </xf>
    <xf numFmtId="165" fontId="42" fillId="3" borderId="6" xfId="1" applyNumberFormat="1" applyFont="1" applyFill="1" applyBorder="1"/>
    <xf numFmtId="166" fontId="42" fillId="0" borderId="6" xfId="1" applyNumberFormat="1" applyFont="1" applyBorder="1"/>
    <xf numFmtId="165" fontId="42" fillId="3" borderId="7" xfId="1" applyNumberFormat="1" applyFont="1" applyFill="1" applyBorder="1"/>
    <xf numFmtId="166" fontId="41" fillId="4" borderId="11" xfId="1" applyNumberFormat="1" applyFont="1" applyFill="1" applyBorder="1" applyAlignment="1"/>
    <xf numFmtId="166" fontId="41" fillId="4" borderId="11" xfId="1" applyNumberFormat="1" applyFont="1" applyFill="1" applyBorder="1" applyAlignment="1">
      <alignment horizontal="right"/>
    </xf>
    <xf numFmtId="166" fontId="41" fillId="6" borderId="11" xfId="1" applyNumberFormat="1" applyFont="1" applyFill="1" applyBorder="1" applyAlignment="1">
      <alignment horizontal="right"/>
    </xf>
    <xf numFmtId="165" fontId="42" fillId="4" borderId="7" xfId="1" applyNumberFormat="1" applyFont="1" applyFill="1" applyBorder="1"/>
    <xf numFmtId="165" fontId="43" fillId="0" borderId="7" xfId="1" applyNumberFormat="1" applyFont="1" applyBorder="1"/>
    <xf numFmtId="164" fontId="43" fillId="0" borderId="6" xfId="0" applyNumberFormat="1" applyFont="1" applyBorder="1" applyAlignment="1">
      <alignment horizontal="right" wrapText="1"/>
    </xf>
    <xf numFmtId="164" fontId="43" fillId="0" borderId="6" xfId="1" applyNumberFormat="1" applyFont="1" applyBorder="1" applyAlignment="1" applyProtection="1">
      <alignment horizontal="right" wrapText="1"/>
      <protection locked="0"/>
    </xf>
    <xf numFmtId="166" fontId="43" fillId="6" borderId="11" xfId="1" applyNumberFormat="1" applyFont="1" applyFill="1" applyBorder="1" applyProtection="1">
      <protection locked="0"/>
    </xf>
    <xf numFmtId="0" fontId="41" fillId="4" borderId="11" xfId="1" applyFont="1" applyFill="1" applyBorder="1" applyAlignment="1">
      <alignment horizontal="left" wrapText="1"/>
    </xf>
    <xf numFmtId="0" fontId="43" fillId="0" borderId="6" xfId="1" applyFont="1" applyBorder="1" applyAlignment="1">
      <alignment wrapText="1"/>
    </xf>
    <xf numFmtId="0" fontId="43" fillId="0" borderId="11" xfId="1" applyFont="1" applyBorder="1" applyAlignment="1">
      <alignment wrapText="1"/>
    </xf>
    <xf numFmtId="166" fontId="42" fillId="4" borderId="6" xfId="1" applyNumberFormat="1" applyFont="1" applyFill="1" applyBorder="1" applyProtection="1">
      <protection locked="0"/>
    </xf>
    <xf numFmtId="166" fontId="42" fillId="0" borderId="6" xfId="1" applyNumberFormat="1" applyFont="1" applyBorder="1" applyAlignment="1" applyProtection="1">
      <alignment horizontal="right"/>
      <protection locked="0"/>
    </xf>
    <xf numFmtId="166" fontId="42" fillId="6" borderId="6" xfId="1" applyNumberFormat="1" applyFont="1" applyFill="1" applyBorder="1" applyAlignment="1" applyProtection="1">
      <alignment horizontal="right"/>
      <protection locked="0"/>
    </xf>
    <xf numFmtId="166" fontId="43" fillId="0" borderId="6" xfId="1" applyNumberFormat="1" applyFont="1" applyBorder="1" applyAlignment="1">
      <alignment horizontal="right" wrapText="1"/>
    </xf>
    <xf numFmtId="166" fontId="43" fillId="6" borderId="6" xfId="1" applyNumberFormat="1" applyFont="1" applyFill="1" applyBorder="1" applyAlignment="1" applyProtection="1">
      <protection locked="0"/>
    </xf>
    <xf numFmtId="165" fontId="44" fillId="3" borderId="7" xfId="1" applyNumberFormat="1" applyFont="1" applyFill="1" applyBorder="1" applyAlignment="1"/>
    <xf numFmtId="0" fontId="43" fillId="0" borderId="6" xfId="1" applyFont="1" applyBorder="1" applyAlignment="1">
      <alignment horizontal="right" wrapText="1"/>
    </xf>
    <xf numFmtId="166" fontId="42" fillId="0" borderId="6" xfId="1" applyNumberFormat="1" applyFont="1" applyBorder="1" applyAlignment="1">
      <alignment horizontal="right" wrapText="1"/>
    </xf>
    <xf numFmtId="166" fontId="42" fillId="6" borderId="6" xfId="1" applyNumberFormat="1" applyFont="1" applyFill="1" applyBorder="1" applyAlignment="1">
      <alignment horizontal="right" wrapText="1"/>
    </xf>
    <xf numFmtId="166" fontId="42" fillId="6" borderId="6" xfId="1" applyNumberFormat="1" applyFont="1" applyFill="1" applyBorder="1" applyAlignment="1" applyProtection="1">
      <protection locked="0"/>
    </xf>
    <xf numFmtId="165" fontId="41" fillId="3" borderId="7" xfId="1" applyNumberFormat="1" applyFont="1" applyFill="1" applyBorder="1" applyAlignment="1"/>
    <xf numFmtId="166" fontId="43" fillId="0" borderId="0" xfId="0" applyNumberFormat="1" applyFont="1" applyBorder="1" applyAlignment="1">
      <alignment horizontal="right" wrapText="1"/>
    </xf>
    <xf numFmtId="166" fontId="43" fillId="0" borderId="6" xfId="1" applyNumberFormat="1" applyFont="1" applyBorder="1" applyAlignment="1" applyProtection="1">
      <alignment horizontal="right" wrapText="1"/>
      <protection locked="0"/>
    </xf>
    <xf numFmtId="166" fontId="43" fillId="0" borderId="6" xfId="0" applyNumberFormat="1" applyFont="1" applyBorder="1" applyAlignment="1">
      <alignment horizontal="right" wrapText="1"/>
    </xf>
    <xf numFmtId="164" fontId="43" fillId="0" borderId="11" xfId="0" applyNumberFormat="1" applyFont="1" applyBorder="1" applyAlignment="1">
      <alignment horizontal="right" wrapText="1"/>
    </xf>
    <xf numFmtId="166" fontId="43" fillId="0" borderId="11" xfId="1" applyNumberFormat="1" applyFont="1" applyBorder="1" applyAlignment="1" applyProtection="1">
      <alignment horizontal="right"/>
      <protection locked="0"/>
    </xf>
    <xf numFmtId="166" fontId="43" fillId="6" borderId="11" xfId="1" applyNumberFormat="1" applyFont="1" applyFill="1" applyBorder="1" applyAlignment="1" applyProtection="1">
      <protection locked="0"/>
    </xf>
    <xf numFmtId="166" fontId="43" fillId="0" borderId="11" xfId="1" applyNumberFormat="1" applyFont="1" applyBorder="1"/>
    <xf numFmtId="165" fontId="43" fillId="0" borderId="29" xfId="1" applyNumberFormat="1" applyFont="1" applyBorder="1"/>
    <xf numFmtId="165" fontId="43" fillId="3" borderId="11" xfId="1" applyNumberFormat="1" applyFont="1" applyFill="1" applyBorder="1"/>
    <xf numFmtId="166" fontId="42" fillId="4" borderId="11" xfId="1" applyNumberFormat="1" applyFont="1" applyFill="1" applyBorder="1" applyProtection="1">
      <protection locked="0"/>
    </xf>
    <xf numFmtId="166" fontId="42" fillId="6" borderId="11" xfId="1" applyNumberFormat="1" applyFont="1" applyFill="1" applyBorder="1" applyProtection="1">
      <protection locked="0"/>
    </xf>
    <xf numFmtId="165" fontId="42" fillId="4" borderId="11" xfId="1" applyNumberFormat="1" applyFont="1" applyFill="1" applyBorder="1"/>
    <xf numFmtId="165" fontId="42" fillId="4" borderId="29" xfId="1" applyNumberFormat="1" applyFont="1" applyFill="1" applyBorder="1"/>
    <xf numFmtId="164" fontId="43" fillId="0" borderId="13" xfId="1" applyNumberFormat="1" applyFont="1" applyBorder="1" applyAlignment="1">
      <alignment horizontal="right" wrapText="1"/>
    </xf>
    <xf numFmtId="164" fontId="45" fillId="0" borderId="13" xfId="0" applyNumberFormat="1" applyFont="1" applyBorder="1" applyAlignment="1">
      <alignment horizontal="right" wrapText="1"/>
    </xf>
    <xf numFmtId="0" fontId="45" fillId="0" borderId="6" xfId="0" applyFont="1" applyBorder="1" applyAlignment="1">
      <alignment horizontal="center"/>
    </xf>
    <xf numFmtId="166" fontId="45" fillId="6" borderId="6" xfId="0" applyNumberFormat="1" applyFont="1" applyFill="1" applyBorder="1" applyAlignment="1">
      <alignment horizontal="right"/>
    </xf>
    <xf numFmtId="0" fontId="44" fillId="0" borderId="11" xfId="1" applyFont="1" applyFill="1" applyBorder="1" applyAlignment="1">
      <alignment horizontal="right" wrapText="1"/>
    </xf>
    <xf numFmtId="166" fontId="45" fillId="0" borderId="6" xfId="0" applyNumberFormat="1" applyFont="1" applyBorder="1" applyAlignment="1">
      <alignment horizontal="right"/>
    </xf>
    <xf numFmtId="166" fontId="42" fillId="5" borderId="6" xfId="1" applyNumberFormat="1" applyFont="1" applyFill="1" applyBorder="1" applyProtection="1">
      <protection locked="0"/>
    </xf>
    <xf numFmtId="166" fontId="43" fillId="5" borderId="6" xfId="1" applyNumberFormat="1" applyFont="1" applyFill="1" applyBorder="1" applyAlignment="1">
      <alignment horizontal="right"/>
    </xf>
    <xf numFmtId="165" fontId="42" fillId="5" borderId="6" xfId="1" applyNumberFormat="1" applyFont="1" applyFill="1" applyBorder="1"/>
    <xf numFmtId="166" fontId="43" fillId="5" borderId="6" xfId="1" applyNumberFormat="1" applyFont="1" applyFill="1" applyBorder="1" applyProtection="1">
      <protection locked="0"/>
    </xf>
    <xf numFmtId="164" fontId="44" fillId="5" borderId="6" xfId="1" applyNumberFormat="1" applyFont="1" applyFill="1" applyBorder="1" applyAlignment="1">
      <alignment horizontal="right" wrapText="1"/>
    </xf>
    <xf numFmtId="0" fontId="43" fillId="0" borderId="6" xfId="1" applyFont="1" applyFill="1" applyBorder="1" applyAlignment="1">
      <alignment wrapText="1"/>
    </xf>
    <xf numFmtId="164" fontId="43" fillId="0" borderId="6" xfId="1" applyNumberFormat="1" applyFont="1" applyFill="1" applyBorder="1" applyAlignment="1"/>
    <xf numFmtId="166" fontId="43" fillId="0" borderId="6" xfId="1" applyNumberFormat="1" applyFont="1" applyFill="1" applyBorder="1" applyAlignment="1" applyProtection="1">
      <alignment horizontal="right"/>
      <protection locked="0"/>
    </xf>
    <xf numFmtId="164" fontId="43" fillId="0" borderId="6" xfId="1" applyNumberFormat="1" applyFont="1" applyFill="1" applyBorder="1" applyAlignment="1">
      <alignment wrapText="1"/>
    </xf>
    <xf numFmtId="166" fontId="42" fillId="4" borderId="6" xfId="1" applyNumberFormat="1" applyFont="1" applyFill="1" applyBorder="1" applyAlignment="1" applyProtection="1">
      <alignment horizontal="right"/>
      <protection locked="0"/>
    </xf>
    <xf numFmtId="166" fontId="42" fillId="4" borderId="27" xfId="1" applyNumberFormat="1" applyFont="1" applyFill="1" applyBorder="1" applyAlignment="1">
      <alignment horizontal="right"/>
    </xf>
    <xf numFmtId="166" fontId="42" fillId="6" borderId="27" xfId="1" applyNumberFormat="1" applyFont="1" applyFill="1" applyBorder="1" applyAlignment="1">
      <alignment horizontal="right"/>
    </xf>
    <xf numFmtId="165" fontId="42" fillId="4" borderId="27" xfId="1" applyNumberFormat="1" applyFont="1" applyFill="1" applyBorder="1"/>
    <xf numFmtId="165" fontId="42" fillId="4" borderId="28" xfId="1" applyNumberFormat="1" applyFont="1" applyFill="1" applyBorder="1"/>
    <xf numFmtId="164" fontId="45" fillId="6" borderId="6" xfId="0" applyNumberFormat="1" applyFont="1" applyFill="1" applyBorder="1" applyAlignment="1">
      <alignment horizontal="right"/>
    </xf>
    <xf numFmtId="165" fontId="43" fillId="3" borderId="6" xfId="2" applyNumberFormat="1" applyFont="1" applyFill="1" applyBorder="1"/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4" fontId="38" fillId="6" borderId="6" xfId="0" applyNumberFormat="1" applyFont="1" applyFill="1" applyBorder="1" applyAlignment="1">
      <alignment horizontal="right"/>
    </xf>
    <xf numFmtId="0" fontId="46" fillId="0" borderId="11" xfId="1" applyFont="1" applyFill="1" applyBorder="1" applyAlignment="1">
      <alignment horizontal="left" wrapText="1"/>
    </xf>
    <xf numFmtId="0" fontId="6" fillId="0" borderId="32" xfId="0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49" fontId="5" fillId="0" borderId="13" xfId="1" applyNumberFormat="1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0" fillId="0" borderId="10" xfId="1" applyFont="1" applyBorder="1" applyAlignment="1">
      <alignment horizontal="center" vertical="center"/>
    </xf>
    <xf numFmtId="0" fontId="21" fillId="0" borderId="21" xfId="1" applyFont="1" applyBorder="1" applyAlignment="1">
      <alignment vertical="center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27" fillId="0" borderId="16" xfId="1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95"/>
  <sheetViews>
    <sheetView tabSelected="1" view="pageBreakPreview" zoomScale="58" zoomScaleNormal="100" zoomScaleSheetLayoutView="58" workbookViewId="0">
      <selection activeCell="C21" sqref="C21"/>
    </sheetView>
  </sheetViews>
  <sheetFormatPr defaultRowHeight="14.4" x14ac:dyDescent="0.3"/>
  <cols>
    <col min="1" max="1" width="12.88671875" customWidth="1"/>
    <col min="2" max="2" width="59.33203125" customWidth="1"/>
    <col min="3" max="3" width="19.33203125" customWidth="1"/>
    <col min="4" max="4" width="17" customWidth="1"/>
    <col min="5" max="5" width="16.6640625" customWidth="1"/>
    <col min="6" max="6" width="15.44140625" customWidth="1"/>
    <col min="7" max="7" width="16" customWidth="1"/>
    <col min="8" max="8" width="13.88671875" customWidth="1"/>
    <col min="9" max="9" width="16.5546875" customWidth="1"/>
    <col min="10" max="10" width="15.5546875" customWidth="1"/>
    <col min="11" max="11" width="16" customWidth="1"/>
    <col min="14" max="14" width="9.109375" customWidth="1"/>
  </cols>
  <sheetData>
    <row r="1" spans="1:11" ht="20.399999999999999" x14ac:dyDescent="0.35">
      <c r="A1" s="228" t="s">
        <v>75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20.399999999999999" x14ac:dyDescent="0.35">
      <c r="A2" s="228" t="s">
        <v>74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21" x14ac:dyDescent="0.4">
      <c r="A3" s="229" t="s">
        <v>88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230" t="s">
        <v>36</v>
      </c>
      <c r="B5" s="219" t="s">
        <v>37</v>
      </c>
      <c r="C5" s="232" t="s">
        <v>80</v>
      </c>
      <c r="D5" s="232" t="s">
        <v>83</v>
      </c>
      <c r="E5" s="234" t="s">
        <v>86</v>
      </c>
      <c r="F5" s="221" t="s">
        <v>89</v>
      </c>
      <c r="G5" s="223" t="s">
        <v>0</v>
      </c>
      <c r="H5" s="223"/>
      <c r="I5" s="221" t="s">
        <v>85</v>
      </c>
      <c r="J5" s="223" t="s">
        <v>87</v>
      </c>
      <c r="K5" s="224"/>
    </row>
    <row r="6" spans="1:11" ht="24.6" customHeight="1" x14ac:dyDescent="0.3">
      <c r="A6" s="231"/>
      <c r="B6" s="220"/>
      <c r="C6" s="233"/>
      <c r="D6" s="233"/>
      <c r="E6" s="235"/>
      <c r="F6" s="222"/>
      <c r="G6" s="22" t="s">
        <v>1</v>
      </c>
      <c r="H6" s="23" t="s">
        <v>2</v>
      </c>
      <c r="I6" s="222"/>
      <c r="J6" s="22" t="s">
        <v>1</v>
      </c>
      <c r="K6" s="24" t="s">
        <v>2</v>
      </c>
    </row>
    <row r="7" spans="1:11" x14ac:dyDescent="0.3">
      <c r="A7" s="38">
        <v>1</v>
      </c>
      <c r="B7" s="39">
        <v>2</v>
      </c>
      <c r="C7" s="40">
        <v>3</v>
      </c>
      <c r="D7" s="41">
        <v>4</v>
      </c>
      <c r="E7" s="41">
        <v>5</v>
      </c>
      <c r="F7" s="53">
        <v>6</v>
      </c>
      <c r="G7" s="42">
        <v>7</v>
      </c>
      <c r="H7" s="43">
        <v>8</v>
      </c>
      <c r="I7" s="53">
        <v>9</v>
      </c>
      <c r="J7" s="44">
        <v>10</v>
      </c>
      <c r="K7" s="45">
        <v>11</v>
      </c>
    </row>
    <row r="8" spans="1:11" ht="33.6" customHeight="1" x14ac:dyDescent="0.4">
      <c r="A8" s="25">
        <v>100000</v>
      </c>
      <c r="B8" s="46" t="s">
        <v>3</v>
      </c>
      <c r="C8" s="133">
        <f>SUM(C9:C12,C13)</f>
        <v>754624.60000000009</v>
      </c>
      <c r="D8" s="133">
        <f>SUM(D9:D12,D13)</f>
        <v>754624.60000000009</v>
      </c>
      <c r="E8" s="134">
        <f>SUM(E9:E12,E13)</f>
        <v>187996.3</v>
      </c>
      <c r="F8" s="135">
        <f>SUM(F9:F12,F13)</f>
        <v>199609.3</v>
      </c>
      <c r="G8" s="134">
        <f>SUM(G9:G12,G13)</f>
        <v>11612.999999999995</v>
      </c>
      <c r="H8" s="136">
        <f>SUM(F8/E8)</f>
        <v>1.0617724923309662</v>
      </c>
      <c r="I8" s="135">
        <f>SUM(I9:I12,I13)</f>
        <v>207420.7</v>
      </c>
      <c r="J8" s="135">
        <f>SUM(J9:J12,J13)</f>
        <v>-7811.4000000000196</v>
      </c>
      <c r="K8" s="137">
        <f>SUM(F8/I8)*100%</f>
        <v>0.96234030644000323</v>
      </c>
    </row>
    <row r="9" spans="1:11" ht="33" customHeight="1" x14ac:dyDescent="0.4">
      <c r="A9" s="26">
        <v>110100</v>
      </c>
      <c r="B9" s="92" t="s">
        <v>4</v>
      </c>
      <c r="C9" s="58">
        <v>648229.9</v>
      </c>
      <c r="D9" s="58">
        <v>648229.9</v>
      </c>
      <c r="E9" s="59">
        <v>161466</v>
      </c>
      <c r="F9" s="60">
        <v>168165.9</v>
      </c>
      <c r="G9" s="139">
        <f>SUM(F9-E9)</f>
        <v>6699.8999999999942</v>
      </c>
      <c r="H9" s="140">
        <f>SUM(F9/E9)</f>
        <v>1.0414941845342054</v>
      </c>
      <c r="I9" s="138">
        <v>183053.7</v>
      </c>
      <c r="J9" s="141">
        <f>SUM(F9-I9)</f>
        <v>-14887.800000000017</v>
      </c>
      <c r="K9" s="142">
        <f>SUM(F9/I9)*100%</f>
        <v>0.9186697673961246</v>
      </c>
    </row>
    <row r="10" spans="1:11" ht="31.95" customHeight="1" x14ac:dyDescent="0.4">
      <c r="A10" s="27">
        <v>110200</v>
      </c>
      <c r="B10" s="93" t="s">
        <v>5</v>
      </c>
      <c r="C10" s="64">
        <v>339.8</v>
      </c>
      <c r="D10" s="64">
        <v>339.8</v>
      </c>
      <c r="E10" s="65">
        <v>110</v>
      </c>
      <c r="F10" s="66">
        <v>2166.1999999999998</v>
      </c>
      <c r="G10" s="139">
        <f>SUM(F10-E10)</f>
        <v>2056.1999999999998</v>
      </c>
      <c r="H10" s="209">
        <f>SUM(F10/E10)</f>
        <v>19.692727272727272</v>
      </c>
      <c r="I10" s="144">
        <v>139.9</v>
      </c>
      <c r="J10" s="141">
        <f t="shared" ref="J10:J19" si="0">SUM(F10-I10)</f>
        <v>2026.2999999999997</v>
      </c>
      <c r="K10" s="142">
        <f t="shared" ref="K10:K34" si="1">SUM(F10/I10)*100%</f>
        <v>15.483917083631162</v>
      </c>
    </row>
    <row r="11" spans="1:11" ht="42" customHeight="1" x14ac:dyDescent="0.4">
      <c r="A11" s="27">
        <v>130000</v>
      </c>
      <c r="B11" s="94" t="s">
        <v>76</v>
      </c>
      <c r="C11" s="67">
        <v>1060</v>
      </c>
      <c r="D11" s="67">
        <v>1060</v>
      </c>
      <c r="E11" s="65">
        <v>280</v>
      </c>
      <c r="F11" s="66">
        <v>812.5</v>
      </c>
      <c r="G11" s="139">
        <f>SUM(F11-E11)</f>
        <v>532.5</v>
      </c>
      <c r="H11" s="140">
        <f>SUM(F11/E11)</f>
        <v>2.9017857142857144</v>
      </c>
      <c r="I11" s="144">
        <v>94.4</v>
      </c>
      <c r="J11" s="141">
        <f t="shared" si="0"/>
        <v>718.1</v>
      </c>
      <c r="K11" s="142">
        <f t="shared" si="1"/>
        <v>8.6069915254237284</v>
      </c>
    </row>
    <row r="12" spans="1:11" ht="45" customHeight="1" x14ac:dyDescent="0.4">
      <c r="A12" s="27">
        <v>140000</v>
      </c>
      <c r="B12" s="95" t="s">
        <v>61</v>
      </c>
      <c r="C12" s="68">
        <v>23635</v>
      </c>
      <c r="D12" s="68">
        <v>23635</v>
      </c>
      <c r="E12" s="69">
        <v>5901.6</v>
      </c>
      <c r="F12" s="66">
        <v>5878.5</v>
      </c>
      <c r="G12" s="139">
        <f>SUM(F12-E12)</f>
        <v>-23.100000000000364</v>
      </c>
      <c r="H12" s="140">
        <f>SUM(F12/E12)</f>
        <v>0.99608580723871487</v>
      </c>
      <c r="I12" s="144">
        <v>4907.7</v>
      </c>
      <c r="J12" s="141">
        <f t="shared" si="0"/>
        <v>970.80000000000018</v>
      </c>
      <c r="K12" s="142">
        <f t="shared" si="1"/>
        <v>1.1978116021761722</v>
      </c>
    </row>
    <row r="13" spans="1:11" ht="65.400000000000006" customHeight="1" x14ac:dyDescent="0.4">
      <c r="A13" s="28">
        <v>180000</v>
      </c>
      <c r="B13" s="96" t="s">
        <v>82</v>
      </c>
      <c r="C13" s="146">
        <f>SUM(C18:C19,C14)</f>
        <v>81359.899999999994</v>
      </c>
      <c r="D13" s="146">
        <f>SUM(D18:D19,D14)</f>
        <v>81359.899999999994</v>
      </c>
      <c r="E13" s="147">
        <f>SUM(E18:E19,E14)</f>
        <v>20238.699999999997</v>
      </c>
      <c r="F13" s="148">
        <f>SUM(F18:F19,F14)</f>
        <v>22586.199999999997</v>
      </c>
      <c r="G13" s="149">
        <f>SUM(G18:G19,G14)</f>
        <v>2347.4999999999995</v>
      </c>
      <c r="H13" s="150">
        <f t="shared" ref="H13:H19" si="2">SUM(F13/E13)</f>
        <v>1.1159906515734705</v>
      </c>
      <c r="I13" s="148">
        <f>SUM(I18:I19,I14)</f>
        <v>19225</v>
      </c>
      <c r="J13" s="151">
        <f t="shared" si="0"/>
        <v>3361.1999999999971</v>
      </c>
      <c r="K13" s="152">
        <f t="shared" si="1"/>
        <v>1.1748348504551365</v>
      </c>
    </row>
    <row r="14" spans="1:11" ht="22.95" customHeight="1" x14ac:dyDescent="0.4">
      <c r="A14" s="28">
        <v>180100</v>
      </c>
      <c r="B14" s="97" t="s">
        <v>6</v>
      </c>
      <c r="C14" s="146">
        <f>SUM(C15:C17)</f>
        <v>47955.5</v>
      </c>
      <c r="D14" s="146">
        <f>SUM(D15:D17)</f>
        <v>47955.5</v>
      </c>
      <c r="E14" s="147">
        <f>SUM(E15:E17)</f>
        <v>11566.599999999999</v>
      </c>
      <c r="F14" s="148">
        <f>SUM(F15:F17)</f>
        <v>11525.8</v>
      </c>
      <c r="G14" s="149">
        <f>SUM(G15:G17)</f>
        <v>-40.799999999999613</v>
      </c>
      <c r="H14" s="150">
        <f t="shared" si="2"/>
        <v>0.99647260214756284</v>
      </c>
      <c r="I14" s="148">
        <f>SUM(I15:I17)</f>
        <v>10962.3</v>
      </c>
      <c r="J14" s="151">
        <f t="shared" si="0"/>
        <v>563.5</v>
      </c>
      <c r="K14" s="152">
        <f t="shared" si="1"/>
        <v>1.0514034463570601</v>
      </c>
    </row>
    <row r="15" spans="1:11" ht="24.6" customHeight="1" x14ac:dyDescent="0.4">
      <c r="A15" s="27"/>
      <c r="B15" s="98" t="s">
        <v>7</v>
      </c>
      <c r="C15" s="70">
        <v>5547.5</v>
      </c>
      <c r="D15" s="70">
        <v>5547.5</v>
      </c>
      <c r="E15" s="69">
        <v>982.3</v>
      </c>
      <c r="F15" s="66">
        <v>853.4</v>
      </c>
      <c r="G15" s="139">
        <f>SUM(F15-E15)</f>
        <v>-128.89999999999998</v>
      </c>
      <c r="H15" s="140">
        <f t="shared" si="2"/>
        <v>0.86877735925888222</v>
      </c>
      <c r="I15" s="144">
        <v>1000</v>
      </c>
      <c r="J15" s="141">
        <f t="shared" si="0"/>
        <v>-146.60000000000002</v>
      </c>
      <c r="K15" s="142">
        <f t="shared" si="1"/>
        <v>0.85339999999999994</v>
      </c>
    </row>
    <row r="16" spans="1:11" ht="25.2" customHeight="1" x14ac:dyDescent="0.4">
      <c r="A16" s="27"/>
      <c r="B16" s="98" t="s">
        <v>8</v>
      </c>
      <c r="C16" s="70">
        <v>42383</v>
      </c>
      <c r="D16" s="70">
        <v>42383</v>
      </c>
      <c r="E16" s="69">
        <v>10584.3</v>
      </c>
      <c r="F16" s="66">
        <v>10647.4</v>
      </c>
      <c r="G16" s="139">
        <f>SUM(F16-E16)</f>
        <v>63.100000000000364</v>
      </c>
      <c r="H16" s="140">
        <f t="shared" si="2"/>
        <v>1.0059616601948169</v>
      </c>
      <c r="I16" s="144">
        <v>9962.2999999999993</v>
      </c>
      <c r="J16" s="141">
        <f t="shared" si="0"/>
        <v>685.10000000000036</v>
      </c>
      <c r="K16" s="142">
        <f t="shared" si="1"/>
        <v>1.0687692601106171</v>
      </c>
    </row>
    <row r="17" spans="1:11" ht="23.4" x14ac:dyDescent="0.4">
      <c r="A17" s="27"/>
      <c r="B17" s="98" t="s">
        <v>9</v>
      </c>
      <c r="C17" s="70">
        <v>25</v>
      </c>
      <c r="D17" s="70">
        <v>25</v>
      </c>
      <c r="E17" s="69"/>
      <c r="F17" s="66">
        <v>25</v>
      </c>
      <c r="G17" s="139">
        <f>SUM(F17-E17)</f>
        <v>25</v>
      </c>
      <c r="H17" s="140" t="e">
        <f t="shared" si="2"/>
        <v>#DIV/0!</v>
      </c>
      <c r="I17" s="144"/>
      <c r="J17" s="141">
        <f t="shared" si="0"/>
        <v>25</v>
      </c>
      <c r="K17" s="142" t="e">
        <f t="shared" si="1"/>
        <v>#DIV/0!</v>
      </c>
    </row>
    <row r="18" spans="1:11" ht="25.2" customHeight="1" x14ac:dyDescent="0.4">
      <c r="A18" s="27">
        <v>180300</v>
      </c>
      <c r="B18" s="98" t="s">
        <v>10</v>
      </c>
      <c r="C18" s="70">
        <v>82</v>
      </c>
      <c r="D18" s="70">
        <v>82</v>
      </c>
      <c r="E18" s="69">
        <v>9</v>
      </c>
      <c r="F18" s="66">
        <v>13</v>
      </c>
      <c r="G18" s="139">
        <f>SUM(F18-E18)</f>
        <v>4</v>
      </c>
      <c r="H18" s="140">
        <f t="shared" si="2"/>
        <v>1.4444444444444444</v>
      </c>
      <c r="I18" s="144">
        <v>8.8000000000000007</v>
      </c>
      <c r="J18" s="141">
        <f t="shared" si="0"/>
        <v>4.1999999999999993</v>
      </c>
      <c r="K18" s="142">
        <f t="shared" si="1"/>
        <v>1.4772727272727271</v>
      </c>
    </row>
    <row r="19" spans="1:11" ht="23.4" customHeight="1" x14ac:dyDescent="0.4">
      <c r="A19" s="27">
        <v>180500</v>
      </c>
      <c r="B19" s="98" t="s">
        <v>11</v>
      </c>
      <c r="C19" s="70">
        <v>33322.400000000001</v>
      </c>
      <c r="D19" s="70">
        <v>33322.400000000001</v>
      </c>
      <c r="E19" s="69">
        <v>8663.1</v>
      </c>
      <c r="F19" s="66">
        <v>11047.4</v>
      </c>
      <c r="G19" s="139">
        <f>SUM(F19-E19)</f>
        <v>2384.2999999999993</v>
      </c>
      <c r="H19" s="140">
        <f t="shared" si="2"/>
        <v>1.275224804053976</v>
      </c>
      <c r="I19" s="144">
        <v>8253.9</v>
      </c>
      <c r="J19" s="141">
        <f t="shared" si="0"/>
        <v>2793.5</v>
      </c>
      <c r="K19" s="142">
        <f t="shared" si="1"/>
        <v>1.3384460679194079</v>
      </c>
    </row>
    <row r="20" spans="1:11" ht="23.4" x14ac:dyDescent="0.4">
      <c r="A20" s="29">
        <v>200000</v>
      </c>
      <c r="B20" s="21" t="s">
        <v>13</v>
      </c>
      <c r="C20" s="153">
        <f>SUM(C21:C34)</f>
        <v>4976.8</v>
      </c>
      <c r="D20" s="153">
        <f>SUM(D21:D34)</f>
        <v>4976.8</v>
      </c>
      <c r="E20" s="154">
        <f>SUM(E21:E34)</f>
        <v>1249.2</v>
      </c>
      <c r="F20" s="155">
        <f>SUM(F21:F34)</f>
        <v>2130.1999999999998</v>
      </c>
      <c r="G20" s="154">
        <f>SUM(G21:G34)</f>
        <v>881.00000000000011</v>
      </c>
      <c r="H20" s="136">
        <f>SUM(F20/E20)</f>
        <v>1.7052513608709572</v>
      </c>
      <c r="I20" s="155">
        <f>SUM(I21:I34)</f>
        <v>1799.6000000000001</v>
      </c>
      <c r="J20" s="154">
        <f>SUM(J21:J34)</f>
        <v>330.59999999999997</v>
      </c>
      <c r="K20" s="156">
        <f>SUM(F20/I20)*100%</f>
        <v>1.1837074905534561</v>
      </c>
    </row>
    <row r="21" spans="1:11" ht="63.6" customHeight="1" x14ac:dyDescent="0.4">
      <c r="A21" s="27">
        <v>210103</v>
      </c>
      <c r="B21" s="99" t="s">
        <v>55</v>
      </c>
      <c r="C21" s="71">
        <v>231.6</v>
      </c>
      <c r="D21" s="71">
        <v>231.6</v>
      </c>
      <c r="E21" s="69">
        <v>57.9</v>
      </c>
      <c r="F21" s="66">
        <v>55.4</v>
      </c>
      <c r="G21" s="139">
        <f t="shared" ref="G21:G34" si="3">SUM(F21-E21)</f>
        <v>-2.5</v>
      </c>
      <c r="H21" s="140">
        <f t="shared" ref="H21:H32" si="4">SUM(F21/E21)</f>
        <v>0.95682210708117443</v>
      </c>
      <c r="I21" s="144">
        <v>7.9</v>
      </c>
      <c r="J21" s="141">
        <f t="shared" ref="J21:J38" si="5">SUM(F21-I21)</f>
        <v>47.5</v>
      </c>
      <c r="K21" s="157">
        <f t="shared" si="1"/>
        <v>7.0126582278481004</v>
      </c>
    </row>
    <row r="22" spans="1:11" ht="43.2" hidden="1" x14ac:dyDescent="0.4">
      <c r="A22" s="27">
        <v>210500</v>
      </c>
      <c r="B22" s="100" t="s">
        <v>32</v>
      </c>
      <c r="C22" s="72"/>
      <c r="D22" s="72"/>
      <c r="E22" s="69"/>
      <c r="F22" s="66"/>
      <c r="G22" s="139">
        <f t="shared" si="3"/>
        <v>0</v>
      </c>
      <c r="H22" s="140" t="e">
        <f t="shared" si="4"/>
        <v>#DIV/0!</v>
      </c>
      <c r="I22" s="144"/>
      <c r="J22" s="141">
        <f t="shared" si="5"/>
        <v>0</v>
      </c>
      <c r="K22" s="157"/>
    </row>
    <row r="23" spans="1:11" ht="21" hidden="1" customHeight="1" x14ac:dyDescent="0.4">
      <c r="A23" s="27">
        <v>210805</v>
      </c>
      <c r="B23" s="101" t="s">
        <v>14</v>
      </c>
      <c r="C23" s="73"/>
      <c r="D23" s="73"/>
      <c r="E23" s="69"/>
      <c r="F23" s="66"/>
      <c r="G23" s="139">
        <f t="shared" si="3"/>
        <v>0</v>
      </c>
      <c r="H23" s="140"/>
      <c r="I23" s="144"/>
      <c r="J23" s="141">
        <f t="shared" si="5"/>
        <v>0</v>
      </c>
      <c r="K23" s="157"/>
    </row>
    <row r="24" spans="1:11" ht="22.95" customHeight="1" x14ac:dyDescent="0.4">
      <c r="A24" s="26">
        <v>210811</v>
      </c>
      <c r="B24" s="102" t="s">
        <v>15</v>
      </c>
      <c r="C24" s="74">
        <v>500</v>
      </c>
      <c r="D24" s="74">
        <v>500</v>
      </c>
      <c r="E24" s="69">
        <v>138.80000000000001</v>
      </c>
      <c r="F24" s="66">
        <v>514.79999999999995</v>
      </c>
      <c r="G24" s="139">
        <f t="shared" si="3"/>
        <v>375.99999999999994</v>
      </c>
      <c r="H24" s="140">
        <f t="shared" si="4"/>
        <v>3.7089337175792503</v>
      </c>
      <c r="I24" s="144">
        <v>315.7</v>
      </c>
      <c r="J24" s="141">
        <f t="shared" si="5"/>
        <v>199.09999999999997</v>
      </c>
      <c r="K24" s="157">
        <f>SUM(F24/I24)*100%</f>
        <v>1.6306620209059233</v>
      </c>
    </row>
    <row r="25" spans="1:11" ht="80.400000000000006" customHeight="1" x14ac:dyDescent="0.4">
      <c r="A25" s="30">
        <v>210815</v>
      </c>
      <c r="B25" s="103" t="s">
        <v>30</v>
      </c>
      <c r="C25" s="75">
        <v>40</v>
      </c>
      <c r="D25" s="75">
        <v>40</v>
      </c>
      <c r="E25" s="69"/>
      <c r="F25" s="66">
        <v>6.8</v>
      </c>
      <c r="G25" s="139">
        <f>SUM(F25-E25)</f>
        <v>6.8</v>
      </c>
      <c r="H25" s="140" t="e">
        <f t="shared" si="4"/>
        <v>#DIV/0!</v>
      </c>
      <c r="I25" s="144">
        <v>0.2</v>
      </c>
      <c r="J25" s="141">
        <f t="shared" si="5"/>
        <v>6.6</v>
      </c>
      <c r="K25" s="157">
        <f>SUM(F25/I25)*100%</f>
        <v>34</v>
      </c>
    </row>
    <row r="26" spans="1:11" ht="68.400000000000006" customHeight="1" x14ac:dyDescent="0.4">
      <c r="A26" s="55">
        <v>210824</v>
      </c>
      <c r="B26" s="104" t="s">
        <v>78</v>
      </c>
      <c r="C26" s="75">
        <v>12</v>
      </c>
      <c r="D26" s="75">
        <v>12</v>
      </c>
      <c r="E26" s="69">
        <v>3</v>
      </c>
      <c r="F26" s="66">
        <v>0.7</v>
      </c>
      <c r="G26" s="139">
        <f t="shared" si="3"/>
        <v>-2.2999999999999998</v>
      </c>
      <c r="H26" s="140">
        <f t="shared" si="4"/>
        <v>0.23333333333333331</v>
      </c>
      <c r="I26" s="144">
        <v>10.1</v>
      </c>
      <c r="J26" s="141">
        <f t="shared" si="5"/>
        <v>-9.4</v>
      </c>
      <c r="K26" s="157">
        <f>SUM(F26/I26)*100%</f>
        <v>6.9306930693069299E-2</v>
      </c>
    </row>
    <row r="27" spans="1:11" ht="79.95" customHeight="1" x14ac:dyDescent="0.4">
      <c r="A27" s="31">
        <v>220103</v>
      </c>
      <c r="B27" s="103" t="s">
        <v>31</v>
      </c>
      <c r="C27" s="75">
        <v>50</v>
      </c>
      <c r="D27" s="75">
        <v>50</v>
      </c>
      <c r="E27" s="69">
        <v>12.6</v>
      </c>
      <c r="F27" s="66">
        <v>14.9</v>
      </c>
      <c r="G27" s="139">
        <f t="shared" si="3"/>
        <v>2.3000000000000007</v>
      </c>
      <c r="H27" s="140">
        <f t="shared" si="4"/>
        <v>1.1825396825396826</v>
      </c>
      <c r="I27" s="144">
        <v>14.6</v>
      </c>
      <c r="J27" s="141">
        <f t="shared" si="5"/>
        <v>0.30000000000000071</v>
      </c>
      <c r="K27" s="157">
        <f>SUM(F27/I27)*100%</f>
        <v>1.0205479452054795</v>
      </c>
    </row>
    <row r="28" spans="1:11" ht="40.200000000000003" customHeight="1" x14ac:dyDescent="0.4">
      <c r="A28" s="26">
        <v>220125</v>
      </c>
      <c r="B28" s="105" t="s">
        <v>56</v>
      </c>
      <c r="C28" s="76">
        <v>2900</v>
      </c>
      <c r="D28" s="76">
        <v>2900</v>
      </c>
      <c r="E28" s="69">
        <v>726</v>
      </c>
      <c r="F28" s="66">
        <v>914.7</v>
      </c>
      <c r="G28" s="139">
        <f t="shared" si="3"/>
        <v>188.70000000000005</v>
      </c>
      <c r="H28" s="140">
        <f t="shared" si="4"/>
        <v>1.259917355371901</v>
      </c>
      <c r="I28" s="144">
        <v>904.7</v>
      </c>
      <c r="J28" s="141">
        <f t="shared" si="5"/>
        <v>10</v>
      </c>
      <c r="K28" s="157">
        <f t="shared" si="1"/>
        <v>1.0110533878633801</v>
      </c>
    </row>
    <row r="29" spans="1:11" ht="61.2" customHeight="1" x14ac:dyDescent="0.4">
      <c r="A29" s="26">
        <v>220126</v>
      </c>
      <c r="B29" s="106" t="s">
        <v>28</v>
      </c>
      <c r="C29" s="77">
        <v>200</v>
      </c>
      <c r="D29" s="78">
        <v>200</v>
      </c>
      <c r="E29" s="69">
        <v>51</v>
      </c>
      <c r="F29" s="66">
        <v>96.6</v>
      </c>
      <c r="G29" s="139">
        <f t="shared" si="3"/>
        <v>45.599999999999994</v>
      </c>
      <c r="H29" s="140">
        <f t="shared" si="4"/>
        <v>1.8941176470588235</v>
      </c>
      <c r="I29" s="144">
        <v>85.7</v>
      </c>
      <c r="J29" s="141">
        <f t="shared" si="5"/>
        <v>10.899999999999991</v>
      </c>
      <c r="K29" s="157">
        <f t="shared" si="1"/>
        <v>1.1271878646441071</v>
      </c>
    </row>
    <row r="30" spans="1:11" ht="81" customHeight="1" x14ac:dyDescent="0.4">
      <c r="A30" s="26">
        <v>220804</v>
      </c>
      <c r="B30" s="107" t="s">
        <v>59</v>
      </c>
      <c r="C30" s="78">
        <v>998.2</v>
      </c>
      <c r="D30" s="78">
        <v>998.2</v>
      </c>
      <c r="E30" s="69">
        <v>249.4</v>
      </c>
      <c r="F30" s="66">
        <v>112.8</v>
      </c>
      <c r="G30" s="139">
        <f t="shared" si="3"/>
        <v>-136.60000000000002</v>
      </c>
      <c r="H30" s="140">
        <f t="shared" si="4"/>
        <v>0.45228548516439454</v>
      </c>
      <c r="I30" s="144">
        <v>241.5</v>
      </c>
      <c r="J30" s="141">
        <f t="shared" si="5"/>
        <v>-128.69999999999999</v>
      </c>
      <c r="K30" s="157">
        <f t="shared" si="1"/>
        <v>0.46708074534161492</v>
      </c>
    </row>
    <row r="31" spans="1:11" ht="24.6" customHeight="1" x14ac:dyDescent="0.4">
      <c r="A31" s="26">
        <v>220900</v>
      </c>
      <c r="B31" s="92" t="s">
        <v>16</v>
      </c>
      <c r="C31" s="79">
        <v>25</v>
      </c>
      <c r="D31" s="79">
        <v>25</v>
      </c>
      <c r="E31" s="69">
        <v>5.7</v>
      </c>
      <c r="F31" s="66">
        <v>6.8</v>
      </c>
      <c r="G31" s="139">
        <f t="shared" si="3"/>
        <v>1.0999999999999996</v>
      </c>
      <c r="H31" s="140">
        <f t="shared" si="4"/>
        <v>1.1929824561403508</v>
      </c>
      <c r="I31" s="144">
        <v>7.7</v>
      </c>
      <c r="J31" s="141">
        <f t="shared" si="5"/>
        <v>-0.90000000000000036</v>
      </c>
      <c r="K31" s="157">
        <f t="shared" si="1"/>
        <v>0.88311688311688308</v>
      </c>
    </row>
    <row r="32" spans="1:11" ht="25.2" customHeight="1" x14ac:dyDescent="0.4">
      <c r="A32" s="26">
        <v>240603</v>
      </c>
      <c r="B32" s="101" t="s">
        <v>14</v>
      </c>
      <c r="C32" s="80">
        <v>20</v>
      </c>
      <c r="D32" s="80">
        <v>20</v>
      </c>
      <c r="E32" s="69">
        <v>4.8</v>
      </c>
      <c r="F32" s="66">
        <v>381.1</v>
      </c>
      <c r="G32" s="139">
        <f t="shared" si="3"/>
        <v>376.3</v>
      </c>
      <c r="H32" s="140">
        <f t="shared" si="4"/>
        <v>79.395833333333343</v>
      </c>
      <c r="I32" s="144">
        <v>131.9</v>
      </c>
      <c r="J32" s="141">
        <f t="shared" si="5"/>
        <v>249.20000000000002</v>
      </c>
      <c r="K32" s="157">
        <f t="shared" si="1"/>
        <v>2.8893100833965124</v>
      </c>
    </row>
    <row r="33" spans="1:11" ht="23.4" hidden="1" x14ac:dyDescent="0.4">
      <c r="A33" s="31">
        <v>240606</v>
      </c>
      <c r="B33" s="108" t="s">
        <v>73</v>
      </c>
      <c r="C33" s="81"/>
      <c r="D33" s="81"/>
      <c r="E33" s="82"/>
      <c r="F33" s="83"/>
      <c r="G33" s="139">
        <f>SUM(F33-E33)</f>
        <v>0</v>
      </c>
      <c r="H33" s="140" t="e">
        <f>SUM(F33/E33)</f>
        <v>#DIV/0!</v>
      </c>
      <c r="I33" s="160"/>
      <c r="J33" s="141">
        <f>SUM(F33-I33)</f>
        <v>0</v>
      </c>
      <c r="K33" s="157" t="e">
        <f>SUM(F33/I33)*100%</f>
        <v>#DIV/0!</v>
      </c>
    </row>
    <row r="34" spans="1:11" ht="87" customHeight="1" x14ac:dyDescent="0.4">
      <c r="A34" s="31">
        <v>240622</v>
      </c>
      <c r="B34" s="109" t="s">
        <v>38</v>
      </c>
      <c r="C34" s="84"/>
      <c r="D34" s="84"/>
      <c r="E34" s="82"/>
      <c r="F34" s="83">
        <v>25.6</v>
      </c>
      <c r="G34" s="139">
        <f t="shared" si="3"/>
        <v>25.6</v>
      </c>
      <c r="H34" s="140"/>
      <c r="I34" s="160">
        <v>79.599999999999994</v>
      </c>
      <c r="J34" s="141">
        <f t="shared" si="5"/>
        <v>-53.999999999999993</v>
      </c>
      <c r="K34" s="157">
        <f t="shared" si="1"/>
        <v>0.32160804020100509</v>
      </c>
    </row>
    <row r="35" spans="1:11" ht="21" hidden="1" customHeight="1" x14ac:dyDescent="0.4">
      <c r="A35" s="29">
        <v>300000</v>
      </c>
      <c r="B35" s="56" t="s">
        <v>17</v>
      </c>
      <c r="C35" s="161"/>
      <c r="D35" s="154">
        <f>SUM(D36:D37)</f>
        <v>0</v>
      </c>
      <c r="E35" s="154">
        <f>SUM(E37)</f>
        <v>0</v>
      </c>
      <c r="F35" s="155">
        <f>SUM(F37,F36)</f>
        <v>0</v>
      </c>
      <c r="G35" s="154">
        <f>SUM(F35-E35)</f>
        <v>0</v>
      </c>
      <c r="H35" s="136" t="e">
        <f>SUM(F35/E35)</f>
        <v>#DIV/0!</v>
      </c>
      <c r="I35" s="155">
        <f>SUM(I37,I36)</f>
        <v>0</v>
      </c>
      <c r="J35" s="154">
        <f>SUM(F35-I35)</f>
        <v>0</v>
      </c>
      <c r="K35" s="156" t="e">
        <f>SUM(F35/I35)*100%</f>
        <v>#DIV/0!</v>
      </c>
    </row>
    <row r="36" spans="1:11" ht="1.95" hidden="1" customHeight="1" x14ac:dyDescent="0.4">
      <c r="A36" s="26">
        <v>310102</v>
      </c>
      <c r="B36" s="57" t="s">
        <v>18</v>
      </c>
      <c r="C36" s="162"/>
      <c r="D36" s="143"/>
      <c r="E36" s="143"/>
      <c r="F36" s="144"/>
      <c r="G36" s="139">
        <v>0</v>
      </c>
      <c r="H36" s="140"/>
      <c r="I36" s="144"/>
      <c r="J36" s="141">
        <f t="shared" si="5"/>
        <v>0</v>
      </c>
      <c r="K36" s="157"/>
    </row>
    <row r="37" spans="1:11" ht="1.95" hidden="1" customHeight="1" x14ac:dyDescent="0.4">
      <c r="A37" s="26">
        <v>310200</v>
      </c>
      <c r="B37" s="110" t="s">
        <v>57</v>
      </c>
      <c r="C37" s="163"/>
      <c r="D37" s="143"/>
      <c r="E37" s="143"/>
      <c r="F37" s="144"/>
      <c r="G37" s="139">
        <f>SUM(F37-E37)</f>
        <v>0</v>
      </c>
      <c r="H37" s="140" t="e">
        <f>SUM(F37/E37)</f>
        <v>#DIV/0!</v>
      </c>
      <c r="I37" s="144"/>
      <c r="J37" s="141">
        <f t="shared" si="5"/>
        <v>0</v>
      </c>
      <c r="K37" s="157" t="e">
        <f>SUM(F37/I37)*100%</f>
        <v>#DIV/0!</v>
      </c>
    </row>
    <row r="38" spans="1:11" ht="29.4" customHeight="1" x14ac:dyDescent="0.4">
      <c r="A38" s="32"/>
      <c r="B38" s="56" t="s">
        <v>19</v>
      </c>
      <c r="C38" s="164">
        <f>SUM(C8,C20,C35)</f>
        <v>759601.40000000014</v>
      </c>
      <c r="D38" s="164">
        <f>SUM(D8,D20,D35)</f>
        <v>759601.40000000014</v>
      </c>
      <c r="E38" s="164">
        <f>SUM(E8,E20,E35)</f>
        <v>189245.5</v>
      </c>
      <c r="F38" s="148">
        <f>SUM(F8,F20,F35)</f>
        <v>201739.5</v>
      </c>
      <c r="G38" s="164">
        <f>SUM(F38-E38)</f>
        <v>12494</v>
      </c>
      <c r="H38" s="136">
        <f>SUM(F38/E38)</f>
        <v>1.0660200638852708</v>
      </c>
      <c r="I38" s="148">
        <f>SUM(I8,I20,I35)</f>
        <v>209220.30000000002</v>
      </c>
      <c r="J38" s="164">
        <f t="shared" si="5"/>
        <v>-7480.8000000000175</v>
      </c>
      <c r="K38" s="156">
        <f t="shared" ref="K38:K68" si="6">SUM(F38/I38)*100%</f>
        <v>0.96424438737541229</v>
      </c>
    </row>
    <row r="39" spans="1:11" ht="23.4" x14ac:dyDescent="0.4">
      <c r="A39" s="33">
        <v>400000</v>
      </c>
      <c r="B39" s="111" t="s">
        <v>20</v>
      </c>
      <c r="C39" s="165">
        <f>SUM(C40,C49,C47)</f>
        <v>186398.59999999998</v>
      </c>
      <c r="D39" s="165">
        <f>SUM(D40,D49,D47)</f>
        <v>186398.59999999998</v>
      </c>
      <c r="E39" s="165">
        <f>SUM(E40,E49,E47)</f>
        <v>41590.600000000006</v>
      </c>
      <c r="F39" s="166">
        <f>SUM(F40,F49,F47)</f>
        <v>41729.9</v>
      </c>
      <c r="G39" s="149">
        <f>SUM(F39-E39)</f>
        <v>139.29999999999563</v>
      </c>
      <c r="H39" s="150">
        <f t="shared" ref="H39:H65" si="7">SUM(F39/E39)</f>
        <v>1.0033493145085668</v>
      </c>
      <c r="I39" s="166">
        <f>SUM(I40,I49,I47)</f>
        <v>36453.199999999997</v>
      </c>
      <c r="J39" s="165">
        <f>SUM(J40,J49,J47)</f>
        <v>5276.7000000000016</v>
      </c>
      <c r="K39" s="152">
        <f t="shared" si="6"/>
        <v>1.1447527240406878</v>
      </c>
    </row>
    <row r="40" spans="1:11" ht="42.6" x14ac:dyDescent="0.4">
      <c r="A40" s="33">
        <v>410300</v>
      </c>
      <c r="B40" s="111" t="s">
        <v>40</v>
      </c>
      <c r="C40" s="165">
        <f>SUM(C41:C46)</f>
        <v>184313.3</v>
      </c>
      <c r="D40" s="165">
        <f>SUM(D41:D46)</f>
        <v>184313.3</v>
      </c>
      <c r="E40" s="165">
        <f>SUM(E41:E46)</f>
        <v>41125.300000000003</v>
      </c>
      <c r="F40" s="166">
        <f>SUM(F41:F46)</f>
        <v>41211.5</v>
      </c>
      <c r="G40" s="149">
        <f>SUM(F40-E40)</f>
        <v>86.19999999999709</v>
      </c>
      <c r="H40" s="150">
        <f t="shared" si="7"/>
        <v>1.0020960333420059</v>
      </c>
      <c r="I40" s="166">
        <f>SUM(I41:I46)</f>
        <v>35691.1</v>
      </c>
      <c r="J40" s="151">
        <f t="shared" ref="J40:J69" si="8">SUM(F40-I40)</f>
        <v>5520.4000000000015</v>
      </c>
      <c r="K40" s="152">
        <f t="shared" si="6"/>
        <v>1.154671612811037</v>
      </c>
    </row>
    <row r="41" spans="1:11" ht="35.25" hidden="1" customHeight="1" x14ac:dyDescent="0.4">
      <c r="A41" s="26">
        <v>410304</v>
      </c>
      <c r="B41" s="112" t="s">
        <v>65</v>
      </c>
      <c r="C41" s="165"/>
      <c r="D41" s="165"/>
      <c r="E41" s="143"/>
      <c r="F41" s="138"/>
      <c r="G41" s="139"/>
      <c r="H41" s="140"/>
      <c r="I41" s="138"/>
      <c r="J41" s="141">
        <f t="shared" si="8"/>
        <v>0</v>
      </c>
      <c r="K41" s="152"/>
    </row>
    <row r="42" spans="1:11" ht="33" hidden="1" customHeight="1" x14ac:dyDescent="0.4">
      <c r="A42" s="26">
        <v>410332</v>
      </c>
      <c r="B42" s="113" t="s">
        <v>63</v>
      </c>
      <c r="C42" s="165"/>
      <c r="D42" s="165"/>
      <c r="E42" s="143"/>
      <c r="F42" s="138"/>
      <c r="G42" s="139"/>
      <c r="H42" s="140"/>
      <c r="I42" s="138"/>
      <c r="J42" s="141">
        <f t="shared" si="8"/>
        <v>0</v>
      </c>
      <c r="K42" s="152"/>
    </row>
    <row r="43" spans="1:11" ht="43.2" customHeight="1" x14ac:dyDescent="0.4">
      <c r="A43" s="26">
        <v>410339</v>
      </c>
      <c r="B43" s="114" t="s">
        <v>21</v>
      </c>
      <c r="C43" s="85">
        <v>184313.3</v>
      </c>
      <c r="D43" s="85">
        <v>184313.3</v>
      </c>
      <c r="E43" s="65">
        <v>41125.300000000003</v>
      </c>
      <c r="F43" s="86">
        <v>41211.5</v>
      </c>
      <c r="G43" s="139">
        <f>SUM(F43-E43)</f>
        <v>86.19999999999709</v>
      </c>
      <c r="H43" s="140">
        <f t="shared" si="7"/>
        <v>1.0020960333420059</v>
      </c>
      <c r="I43" s="168">
        <v>35691.1</v>
      </c>
      <c r="J43" s="141">
        <f t="shared" si="8"/>
        <v>5520.4000000000015</v>
      </c>
      <c r="K43" s="169">
        <f t="shared" si="6"/>
        <v>1.154671612811037</v>
      </c>
    </row>
    <row r="44" spans="1:11" ht="43.2" hidden="1" x14ac:dyDescent="0.4">
      <c r="A44" s="26">
        <v>410342</v>
      </c>
      <c r="B44" s="114" t="s">
        <v>22</v>
      </c>
      <c r="C44" s="167"/>
      <c r="D44" s="167"/>
      <c r="E44" s="143"/>
      <c r="F44" s="168"/>
      <c r="G44" s="139">
        <f>SUM(F44-E44)</f>
        <v>0</v>
      </c>
      <c r="H44" s="140" t="e">
        <f t="shared" si="7"/>
        <v>#DIV/0!</v>
      </c>
      <c r="I44" s="168"/>
      <c r="J44" s="141">
        <f t="shared" si="8"/>
        <v>0</v>
      </c>
      <c r="K44" s="169" t="e">
        <f t="shared" si="6"/>
        <v>#DIV/0!</v>
      </c>
    </row>
    <row r="45" spans="1:11" ht="86.4" hidden="1" x14ac:dyDescent="0.4">
      <c r="A45" s="26">
        <v>410345</v>
      </c>
      <c r="B45" s="100" t="s">
        <v>54</v>
      </c>
      <c r="C45" s="170"/>
      <c r="D45" s="170"/>
      <c r="E45" s="143"/>
      <c r="F45" s="168"/>
      <c r="G45" s="139"/>
      <c r="H45" s="140"/>
      <c r="I45" s="168"/>
      <c r="J45" s="141">
        <f t="shared" si="8"/>
        <v>0</v>
      </c>
      <c r="K45" s="169" t="e">
        <f t="shared" si="6"/>
        <v>#DIV/0!</v>
      </c>
    </row>
    <row r="46" spans="1:11" ht="43.5" hidden="1" customHeight="1" x14ac:dyDescent="0.4">
      <c r="A46" s="26">
        <v>410351</v>
      </c>
      <c r="B46" s="115" t="s">
        <v>48</v>
      </c>
      <c r="C46" s="167"/>
      <c r="D46" s="167"/>
      <c r="E46" s="143"/>
      <c r="F46" s="168"/>
      <c r="G46" s="139">
        <f>SUM(F46-E46)</f>
        <v>0</v>
      </c>
      <c r="H46" s="140" t="e">
        <f t="shared" si="7"/>
        <v>#DIV/0!</v>
      </c>
      <c r="I46" s="168"/>
      <c r="J46" s="141">
        <f t="shared" si="8"/>
        <v>0</v>
      </c>
      <c r="K46" s="169" t="e">
        <f t="shared" si="6"/>
        <v>#DIV/0!</v>
      </c>
    </row>
    <row r="47" spans="1:11" ht="23.4" hidden="1" x14ac:dyDescent="0.4">
      <c r="A47" s="33">
        <v>410400</v>
      </c>
      <c r="B47" s="116" t="s">
        <v>33</v>
      </c>
      <c r="C47" s="171">
        <f>SUM(C48)</f>
        <v>0</v>
      </c>
      <c r="D47" s="171">
        <f>SUM(D48)</f>
        <v>0</v>
      </c>
      <c r="E47" s="171">
        <f>SUM(E48)</f>
        <v>0</v>
      </c>
      <c r="F47" s="172">
        <f>SUM(F48)</f>
        <v>0</v>
      </c>
      <c r="G47" s="149">
        <f>SUM(F47-E47)</f>
        <v>0</v>
      </c>
      <c r="H47" s="150" t="e">
        <f>SUM(F47/E47)</f>
        <v>#DIV/0!</v>
      </c>
      <c r="I47" s="173">
        <f>SUM(I48)</f>
        <v>0</v>
      </c>
      <c r="J47" s="151">
        <f>SUM(F47-I47)</f>
        <v>0</v>
      </c>
      <c r="K47" s="152" t="e">
        <f t="shared" si="6"/>
        <v>#DIV/0!</v>
      </c>
    </row>
    <row r="48" spans="1:11" ht="59.25" hidden="1" customHeight="1" x14ac:dyDescent="0.4">
      <c r="A48" s="26">
        <v>410402</v>
      </c>
      <c r="B48" s="114" t="s">
        <v>68</v>
      </c>
      <c r="C48" s="167"/>
      <c r="D48" s="167"/>
      <c r="E48" s="167"/>
      <c r="F48" s="168"/>
      <c r="G48" s="139">
        <f>SUM(F48-E48)</f>
        <v>0</v>
      </c>
      <c r="H48" s="140" t="e">
        <f>SUM(F48/E48)</f>
        <v>#DIV/0!</v>
      </c>
      <c r="I48" s="168"/>
      <c r="J48" s="141">
        <f>SUM(F48-I48)</f>
        <v>0</v>
      </c>
      <c r="K48" s="169" t="e">
        <f t="shared" si="6"/>
        <v>#DIV/0!</v>
      </c>
    </row>
    <row r="49" spans="1:11" ht="42.6" x14ac:dyDescent="0.4">
      <c r="A49" s="33">
        <v>410500</v>
      </c>
      <c r="B49" s="111" t="s">
        <v>41</v>
      </c>
      <c r="C49" s="165">
        <f>SUM(C50:C69)</f>
        <v>2085.3000000000002</v>
      </c>
      <c r="D49" s="165">
        <f>SUM(D50:D69)</f>
        <v>2085.3000000000002</v>
      </c>
      <c r="E49" s="165">
        <f>SUM(E50:E69)</f>
        <v>465.3</v>
      </c>
      <c r="F49" s="166">
        <f>SUM(F50:F69)</f>
        <v>518.4</v>
      </c>
      <c r="G49" s="165">
        <f>SUM(G50:G69)</f>
        <v>53.1</v>
      </c>
      <c r="H49" s="140">
        <f t="shared" si="7"/>
        <v>1.1141199226305609</v>
      </c>
      <c r="I49" s="166">
        <f>SUM(I50:I69)</f>
        <v>762.1</v>
      </c>
      <c r="J49" s="151">
        <f t="shared" si="8"/>
        <v>-243.70000000000005</v>
      </c>
      <c r="K49" s="174">
        <f t="shared" si="6"/>
        <v>0.68022569216638229</v>
      </c>
    </row>
    <row r="50" spans="1:11" ht="39" hidden="1" customHeight="1" x14ac:dyDescent="0.4">
      <c r="A50" s="26">
        <v>410501</v>
      </c>
      <c r="B50" s="117" t="s">
        <v>42</v>
      </c>
      <c r="C50" s="175"/>
      <c r="D50" s="175"/>
      <c r="E50" s="143"/>
      <c r="F50" s="168"/>
      <c r="G50" s="139"/>
      <c r="H50" s="140"/>
      <c r="I50" s="168"/>
      <c r="J50" s="141">
        <f t="shared" si="8"/>
        <v>0</v>
      </c>
      <c r="K50" s="169" t="e">
        <f t="shared" si="6"/>
        <v>#DIV/0!</v>
      </c>
    </row>
    <row r="51" spans="1:11" ht="39.75" hidden="1" customHeight="1" x14ac:dyDescent="0.4">
      <c r="A51" s="26">
        <v>410502</v>
      </c>
      <c r="B51" s="118" t="s">
        <v>43</v>
      </c>
      <c r="C51" s="167"/>
      <c r="D51" s="167"/>
      <c r="E51" s="143"/>
      <c r="F51" s="168"/>
      <c r="G51" s="139"/>
      <c r="H51" s="140"/>
      <c r="I51" s="168"/>
      <c r="J51" s="141">
        <f t="shared" si="8"/>
        <v>0</v>
      </c>
      <c r="K51" s="169" t="e">
        <f t="shared" si="6"/>
        <v>#DIV/0!</v>
      </c>
    </row>
    <row r="52" spans="1:11" ht="45" hidden="1" customHeight="1" x14ac:dyDescent="0.4">
      <c r="A52" s="26">
        <v>410503</v>
      </c>
      <c r="B52" s="119" t="s">
        <v>44</v>
      </c>
      <c r="C52" s="176"/>
      <c r="D52" s="176"/>
      <c r="E52" s="143"/>
      <c r="F52" s="168"/>
      <c r="G52" s="139"/>
      <c r="H52" s="140"/>
      <c r="I52" s="168"/>
      <c r="J52" s="141">
        <f t="shared" si="8"/>
        <v>0</v>
      </c>
      <c r="K52" s="169" t="e">
        <f t="shared" si="6"/>
        <v>#DIV/0!</v>
      </c>
    </row>
    <row r="53" spans="1:11" ht="36" hidden="1" customHeight="1" x14ac:dyDescent="0.4">
      <c r="A53" s="26">
        <v>410508</v>
      </c>
      <c r="B53" s="120" t="s">
        <v>50</v>
      </c>
      <c r="C53" s="159"/>
      <c r="D53" s="159"/>
      <c r="E53" s="143"/>
      <c r="F53" s="168"/>
      <c r="G53" s="139"/>
      <c r="H53" s="140"/>
      <c r="I53" s="168"/>
      <c r="J53" s="141">
        <f t="shared" si="8"/>
        <v>0</v>
      </c>
      <c r="K53" s="169"/>
    </row>
    <row r="54" spans="1:11" ht="41.25" hidden="1" customHeight="1" x14ac:dyDescent="0.4">
      <c r="A54" s="26">
        <v>410509</v>
      </c>
      <c r="B54" s="117" t="s">
        <v>67</v>
      </c>
      <c r="C54" s="159"/>
      <c r="D54" s="159"/>
      <c r="E54" s="143"/>
      <c r="F54" s="168"/>
      <c r="G54" s="139"/>
      <c r="H54" s="140"/>
      <c r="I54" s="168"/>
      <c r="J54" s="141">
        <f t="shared" si="8"/>
        <v>0</v>
      </c>
      <c r="K54" s="169"/>
    </row>
    <row r="55" spans="1:11" ht="56.4" customHeight="1" x14ac:dyDescent="0.4">
      <c r="A55" s="26">
        <v>410510</v>
      </c>
      <c r="B55" s="54" t="s">
        <v>62</v>
      </c>
      <c r="C55" s="74">
        <v>2085.3000000000002</v>
      </c>
      <c r="D55" s="74">
        <v>2085.3000000000002</v>
      </c>
      <c r="E55" s="65">
        <v>465.3</v>
      </c>
      <c r="F55" s="86">
        <v>465.3</v>
      </c>
      <c r="G55" s="139">
        <f t="shared" ref="G55:G61" si="9">SUM(F55-E55)</f>
        <v>0</v>
      </c>
      <c r="H55" s="140">
        <f t="shared" ref="H55" si="10">SUM(F55/E55)</f>
        <v>1</v>
      </c>
      <c r="I55" s="168">
        <v>408.9</v>
      </c>
      <c r="J55" s="141">
        <f t="shared" si="8"/>
        <v>56.400000000000034</v>
      </c>
      <c r="K55" s="169">
        <f t="shared" si="6"/>
        <v>1.1379310344827587</v>
      </c>
    </row>
    <row r="56" spans="1:11" ht="34.5" hidden="1" customHeight="1" x14ac:dyDescent="0.4">
      <c r="A56" s="26">
        <v>410511</v>
      </c>
      <c r="B56" s="121" t="s">
        <v>52</v>
      </c>
      <c r="C56" s="159"/>
      <c r="D56" s="159"/>
      <c r="E56" s="143"/>
      <c r="F56" s="168"/>
      <c r="G56" s="139">
        <f t="shared" si="9"/>
        <v>0</v>
      </c>
      <c r="H56" s="140" t="e">
        <f t="shared" si="7"/>
        <v>#DIV/0!</v>
      </c>
      <c r="I56" s="168"/>
      <c r="J56" s="141">
        <f t="shared" si="8"/>
        <v>0</v>
      </c>
      <c r="K56" s="169" t="e">
        <f t="shared" si="6"/>
        <v>#DIV/0!</v>
      </c>
    </row>
    <row r="57" spans="1:11" ht="50.4" customHeight="1" x14ac:dyDescent="0.4">
      <c r="A57" s="26">
        <v>410512</v>
      </c>
      <c r="B57" s="50" t="s">
        <v>49</v>
      </c>
      <c r="C57" s="159"/>
      <c r="D57" s="159"/>
      <c r="E57" s="143"/>
      <c r="F57" s="168"/>
      <c r="G57" s="139">
        <f t="shared" si="9"/>
        <v>0</v>
      </c>
      <c r="H57" s="140" t="e">
        <f t="shared" si="7"/>
        <v>#DIV/0!</v>
      </c>
      <c r="I57" s="168">
        <v>148.6</v>
      </c>
      <c r="J57" s="141">
        <f t="shared" si="8"/>
        <v>-148.6</v>
      </c>
      <c r="K57" s="169">
        <f t="shared" si="6"/>
        <v>0</v>
      </c>
    </row>
    <row r="58" spans="1:11" ht="39" hidden="1" customHeight="1" x14ac:dyDescent="0.4">
      <c r="A58" s="26">
        <v>410514</v>
      </c>
      <c r="B58" s="122" t="s">
        <v>53</v>
      </c>
      <c r="C58" s="159"/>
      <c r="D58" s="159"/>
      <c r="E58" s="143"/>
      <c r="F58" s="168"/>
      <c r="G58" s="139">
        <f t="shared" si="9"/>
        <v>0</v>
      </c>
      <c r="H58" s="140" t="e">
        <f t="shared" si="7"/>
        <v>#DIV/0!</v>
      </c>
      <c r="I58" s="168"/>
      <c r="J58" s="141">
        <f t="shared" si="8"/>
        <v>0</v>
      </c>
      <c r="K58" s="169" t="e">
        <f t="shared" si="6"/>
        <v>#DIV/0!</v>
      </c>
    </row>
    <row r="59" spans="1:11" ht="36" hidden="1" customHeight="1" x14ac:dyDescent="0.4">
      <c r="A59" s="26">
        <v>410515</v>
      </c>
      <c r="B59" s="123" t="s">
        <v>47</v>
      </c>
      <c r="C59" s="159"/>
      <c r="D59" s="159"/>
      <c r="E59" s="143"/>
      <c r="F59" s="168"/>
      <c r="G59" s="139">
        <f t="shared" si="9"/>
        <v>0</v>
      </c>
      <c r="H59" s="140" t="e">
        <f t="shared" si="7"/>
        <v>#DIV/0!</v>
      </c>
      <c r="I59" s="168"/>
      <c r="J59" s="141">
        <f t="shared" si="8"/>
        <v>0</v>
      </c>
      <c r="K59" s="169" t="e">
        <f t="shared" si="6"/>
        <v>#DIV/0!</v>
      </c>
    </row>
    <row r="60" spans="1:11" ht="36" customHeight="1" x14ac:dyDescent="0.4">
      <c r="A60" s="30">
        <v>410517</v>
      </c>
      <c r="B60" s="214" t="s">
        <v>70</v>
      </c>
      <c r="C60" s="159"/>
      <c r="D60" s="159"/>
      <c r="E60" s="143"/>
      <c r="F60" s="168"/>
      <c r="G60" s="139">
        <f t="shared" si="9"/>
        <v>0</v>
      </c>
      <c r="H60" s="140" t="e">
        <f t="shared" si="7"/>
        <v>#DIV/0!</v>
      </c>
      <c r="I60" s="168">
        <v>204.6</v>
      </c>
      <c r="J60" s="141">
        <f t="shared" si="8"/>
        <v>-204.6</v>
      </c>
      <c r="K60" s="169">
        <f t="shared" si="6"/>
        <v>0</v>
      </c>
    </row>
    <row r="61" spans="1:11" ht="33.75" hidden="1" customHeight="1" x14ac:dyDescent="0.4">
      <c r="A61" s="30">
        <v>410518</v>
      </c>
      <c r="B61" s="51" t="s">
        <v>72</v>
      </c>
      <c r="C61" s="159"/>
      <c r="D61" s="176"/>
      <c r="E61" s="143"/>
      <c r="F61" s="168"/>
      <c r="G61" s="139">
        <f t="shared" si="9"/>
        <v>0</v>
      </c>
      <c r="H61" s="140" t="e">
        <f t="shared" si="7"/>
        <v>#DIV/0!</v>
      </c>
      <c r="I61" s="168"/>
      <c r="J61" s="141">
        <f t="shared" si="8"/>
        <v>0</v>
      </c>
      <c r="K61" s="169"/>
    </row>
    <row r="62" spans="1:11" ht="40.5" hidden="1" customHeight="1" x14ac:dyDescent="0.4">
      <c r="A62" s="26">
        <v>410520</v>
      </c>
      <c r="B62" s="210" t="s">
        <v>46</v>
      </c>
      <c r="C62" s="158"/>
      <c r="D62" s="158"/>
      <c r="E62" s="143"/>
      <c r="F62" s="168"/>
      <c r="G62" s="139"/>
      <c r="H62" s="140"/>
      <c r="I62" s="168"/>
      <c r="J62" s="141">
        <f t="shared" si="8"/>
        <v>0</v>
      </c>
      <c r="K62" s="169" t="e">
        <f t="shared" si="6"/>
        <v>#DIV/0!</v>
      </c>
    </row>
    <row r="63" spans="1:11" ht="33.75" hidden="1" customHeight="1" x14ac:dyDescent="0.4">
      <c r="A63" s="48">
        <v>410523</v>
      </c>
      <c r="B63" s="211" t="s">
        <v>51</v>
      </c>
      <c r="C63" s="158"/>
      <c r="D63" s="158"/>
      <c r="E63" s="143"/>
      <c r="F63" s="168"/>
      <c r="G63" s="139"/>
      <c r="H63" s="140"/>
      <c r="I63" s="168"/>
      <c r="J63" s="141">
        <f t="shared" si="8"/>
        <v>0</v>
      </c>
      <c r="K63" s="169" t="e">
        <f t="shared" si="6"/>
        <v>#DIV/0!</v>
      </c>
    </row>
    <row r="64" spans="1:11" ht="30.75" hidden="1" customHeight="1" x14ac:dyDescent="0.4">
      <c r="A64" s="26">
        <v>410530</v>
      </c>
      <c r="B64" s="52" t="s">
        <v>71</v>
      </c>
      <c r="C64" s="158"/>
      <c r="D64" s="177"/>
      <c r="E64" s="143"/>
      <c r="F64" s="168"/>
      <c r="G64" s="139"/>
      <c r="H64" s="140"/>
      <c r="I64" s="168"/>
      <c r="J64" s="141"/>
      <c r="K64" s="169"/>
    </row>
    <row r="65" spans="1:11" ht="26.4" customHeight="1" x14ac:dyDescent="0.4">
      <c r="A65" s="26">
        <v>410539</v>
      </c>
      <c r="B65" s="49" t="s">
        <v>45</v>
      </c>
      <c r="C65" s="158"/>
      <c r="D65" s="158"/>
      <c r="E65" s="143"/>
      <c r="F65" s="86">
        <v>53.1</v>
      </c>
      <c r="G65" s="139">
        <f>SUM(F65-E65)</f>
        <v>53.1</v>
      </c>
      <c r="H65" s="140" t="e">
        <f t="shared" si="7"/>
        <v>#DIV/0!</v>
      </c>
      <c r="I65" s="168"/>
      <c r="J65" s="141">
        <f t="shared" si="8"/>
        <v>53.1</v>
      </c>
      <c r="K65" s="157" t="e">
        <f t="shared" si="6"/>
        <v>#DIV/0!</v>
      </c>
    </row>
    <row r="66" spans="1:11" ht="41.25" hidden="1" customHeight="1" x14ac:dyDescent="0.4">
      <c r="A66" s="26">
        <v>410541</v>
      </c>
      <c r="B66" s="124" t="s">
        <v>60</v>
      </c>
      <c r="C66" s="178"/>
      <c r="D66" s="158"/>
      <c r="E66" s="143"/>
      <c r="F66" s="168"/>
      <c r="G66" s="139"/>
      <c r="H66" s="140"/>
      <c r="I66" s="168"/>
      <c r="J66" s="141">
        <f t="shared" si="8"/>
        <v>0</v>
      </c>
      <c r="K66" s="157" t="e">
        <f t="shared" si="6"/>
        <v>#DIV/0!</v>
      </c>
    </row>
    <row r="67" spans="1:11" ht="30.75" hidden="1" customHeight="1" x14ac:dyDescent="0.4">
      <c r="A67" s="31">
        <v>410543</v>
      </c>
      <c r="B67" s="121" t="s">
        <v>64</v>
      </c>
      <c r="C67" s="178"/>
      <c r="D67" s="178"/>
      <c r="E67" s="179"/>
      <c r="F67" s="180"/>
      <c r="G67" s="139"/>
      <c r="H67" s="140"/>
      <c r="I67" s="180"/>
      <c r="J67" s="181">
        <f t="shared" si="8"/>
        <v>0</v>
      </c>
      <c r="K67" s="182" t="e">
        <f t="shared" si="6"/>
        <v>#DIV/0!</v>
      </c>
    </row>
    <row r="68" spans="1:11" ht="36.75" hidden="1" customHeight="1" x14ac:dyDescent="0.4">
      <c r="A68" s="31">
        <v>410545</v>
      </c>
      <c r="B68" s="121" t="s">
        <v>66</v>
      </c>
      <c r="C68" s="178"/>
      <c r="D68" s="178"/>
      <c r="E68" s="179"/>
      <c r="F68" s="180"/>
      <c r="G68" s="139"/>
      <c r="H68" s="140"/>
      <c r="I68" s="180"/>
      <c r="J68" s="181">
        <f t="shared" si="8"/>
        <v>0</v>
      </c>
      <c r="K68" s="182" t="e">
        <f t="shared" si="6"/>
        <v>#DIV/0!</v>
      </c>
    </row>
    <row r="69" spans="1:11" ht="5.4" hidden="1" customHeight="1" x14ac:dyDescent="0.4">
      <c r="A69" s="31">
        <v>410550</v>
      </c>
      <c r="B69" s="121" t="s">
        <v>69</v>
      </c>
      <c r="C69" s="178"/>
      <c r="D69" s="178"/>
      <c r="E69" s="179"/>
      <c r="F69" s="180"/>
      <c r="G69" s="139">
        <f>SUM(F69-E69)</f>
        <v>0</v>
      </c>
      <c r="H69" s="183"/>
      <c r="I69" s="180"/>
      <c r="J69" s="141">
        <f t="shared" si="8"/>
        <v>0</v>
      </c>
      <c r="K69" s="182"/>
    </row>
    <row r="70" spans="1:11" ht="23.4" x14ac:dyDescent="0.4">
      <c r="A70" s="47"/>
      <c r="B70" s="56" t="s">
        <v>34</v>
      </c>
      <c r="C70" s="184">
        <f>SUM(C38:C39)</f>
        <v>946000.00000000012</v>
      </c>
      <c r="D70" s="184">
        <f>SUM(D38:D39)</f>
        <v>946000.00000000012</v>
      </c>
      <c r="E70" s="184">
        <f>SUM(E38:E39)</f>
        <v>230836.1</v>
      </c>
      <c r="F70" s="185">
        <f>SUM(F38:F39)</f>
        <v>243469.4</v>
      </c>
      <c r="G70" s="184">
        <f>SUM(G38:G39)</f>
        <v>12633.299999999996</v>
      </c>
      <c r="H70" s="186">
        <f>SUM(F70/E70)</f>
        <v>1.0547284415219282</v>
      </c>
      <c r="I70" s="185">
        <f>SUM(I38:I39)</f>
        <v>245673.5</v>
      </c>
      <c r="J70" s="184">
        <f>SUM(J38:J39)</f>
        <v>-2204.1000000000158</v>
      </c>
      <c r="K70" s="187">
        <f>SUM(F70/I70)*100%</f>
        <v>0.99102833638955767</v>
      </c>
    </row>
    <row r="71" spans="1:11" ht="17.399999999999999" x14ac:dyDescent="0.3">
      <c r="A71" s="225" t="s">
        <v>26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7"/>
    </row>
    <row r="72" spans="1:11" ht="26.4" customHeight="1" x14ac:dyDescent="0.4">
      <c r="A72" s="27">
        <v>190100</v>
      </c>
      <c r="B72" s="216" t="s">
        <v>12</v>
      </c>
      <c r="C72" s="88">
        <v>883</v>
      </c>
      <c r="D72" s="88">
        <v>883</v>
      </c>
      <c r="E72" s="69">
        <v>174.9</v>
      </c>
      <c r="F72" s="66">
        <v>222.5</v>
      </c>
      <c r="G72" s="139">
        <f>SUM(F72-E72)</f>
        <v>47.599999999999994</v>
      </c>
      <c r="H72" s="140">
        <f t="shared" ref="H72" si="11">SUM(F72/E72)</f>
        <v>1.2721555174385362</v>
      </c>
      <c r="I72" s="144">
        <v>171.5</v>
      </c>
      <c r="J72" s="141">
        <f t="shared" ref="J72:J80" si="12">SUM(F72-I72)</f>
        <v>51</v>
      </c>
      <c r="K72" s="142">
        <f>SUM(F72/I72)*100%</f>
        <v>1.2973760932944607</v>
      </c>
    </row>
    <row r="73" spans="1:11" ht="39.6" customHeight="1" x14ac:dyDescent="0.4">
      <c r="A73" s="34">
        <v>211100</v>
      </c>
      <c r="B73" s="216" t="s">
        <v>77</v>
      </c>
      <c r="C73" s="188"/>
      <c r="D73" s="188"/>
      <c r="E73" s="145"/>
      <c r="F73" s="144"/>
      <c r="G73" s="139"/>
      <c r="H73" s="140"/>
      <c r="I73" s="144"/>
      <c r="J73" s="141">
        <f t="shared" si="12"/>
        <v>0</v>
      </c>
      <c r="K73" s="142"/>
    </row>
    <row r="74" spans="1:11" ht="40.950000000000003" customHeight="1" x14ac:dyDescent="0.4">
      <c r="A74" s="34">
        <v>240621</v>
      </c>
      <c r="B74" s="217" t="s">
        <v>27</v>
      </c>
      <c r="C74" s="189"/>
      <c r="D74" s="190"/>
      <c r="E74" s="190"/>
      <c r="F74" s="212">
        <v>29.1</v>
      </c>
      <c r="G74" s="139">
        <f>SUM(F74-E74)</f>
        <v>29.1</v>
      </c>
      <c r="H74" s="190"/>
      <c r="I74" s="208">
        <v>8</v>
      </c>
      <c r="J74" s="141">
        <f t="shared" si="12"/>
        <v>21.1</v>
      </c>
      <c r="K74" s="142">
        <f>SUM(F74/I74)*100%</f>
        <v>3.6375000000000002</v>
      </c>
    </row>
    <row r="75" spans="1:11" ht="37.799999999999997" customHeight="1" x14ac:dyDescent="0.4">
      <c r="A75" s="34">
        <v>250000</v>
      </c>
      <c r="B75" s="218" t="s">
        <v>23</v>
      </c>
      <c r="C75" s="89">
        <v>8392.7999999999993</v>
      </c>
      <c r="D75" s="89">
        <v>8392.7999999999993</v>
      </c>
      <c r="E75" s="90">
        <v>1888.2</v>
      </c>
      <c r="F75" s="91">
        <v>2100.1</v>
      </c>
      <c r="G75" s="139">
        <f>SUM(F75-E75)</f>
        <v>211.89999999999986</v>
      </c>
      <c r="H75" s="140">
        <f>SUM(F75/E75)</f>
        <v>1.1122232814320516</v>
      </c>
      <c r="I75" s="191">
        <v>6788.5</v>
      </c>
      <c r="J75" s="141">
        <f t="shared" si="12"/>
        <v>-4688.3999999999996</v>
      </c>
      <c r="K75" s="142">
        <f>SUM(F75/I75)*100%</f>
        <v>0.30936142004861161</v>
      </c>
    </row>
    <row r="76" spans="1:11" ht="48.6" customHeight="1" x14ac:dyDescent="0.4">
      <c r="A76" s="26">
        <v>410511</v>
      </c>
      <c r="B76" s="213" t="s">
        <v>52</v>
      </c>
      <c r="C76" s="192"/>
      <c r="D76" s="193"/>
      <c r="E76" s="193"/>
      <c r="F76" s="91">
        <v>1717.6</v>
      </c>
      <c r="G76" s="61">
        <f>SUM(F76-E76)</f>
        <v>1717.6</v>
      </c>
      <c r="H76" s="62" t="e">
        <f>SUM(F76/E76)</f>
        <v>#DIV/0!</v>
      </c>
      <c r="I76" s="91"/>
      <c r="J76" s="63">
        <f t="shared" si="12"/>
        <v>1717.6</v>
      </c>
      <c r="K76" s="142"/>
    </row>
    <row r="77" spans="1:11" ht="23.4" x14ac:dyDescent="0.4">
      <c r="A77" s="32"/>
      <c r="B77" s="125" t="s">
        <v>24</v>
      </c>
      <c r="C77" s="164">
        <f>SUM(C79:C82)</f>
        <v>0</v>
      </c>
      <c r="D77" s="164">
        <f>SUM(D79:D83)</f>
        <v>0</v>
      </c>
      <c r="E77" s="164">
        <f>SUM(E79:E83)</f>
        <v>0</v>
      </c>
      <c r="F77" s="148">
        <f>SUM(F78:F83)</f>
        <v>14</v>
      </c>
      <c r="G77" s="164">
        <f>SUM(G78:G83)</f>
        <v>14</v>
      </c>
      <c r="H77" s="136" t="e">
        <f>SUM(F77/E77)</f>
        <v>#DIV/0!</v>
      </c>
      <c r="I77" s="148">
        <f>SUM(I78:I83)</f>
        <v>150.1</v>
      </c>
      <c r="J77" s="164">
        <f t="shared" si="12"/>
        <v>-136.1</v>
      </c>
      <c r="K77" s="156">
        <f>SUM(F77/I77)*100%</f>
        <v>9.3271152564956702E-2</v>
      </c>
    </row>
    <row r="78" spans="1:11" ht="38.4" customHeight="1" x14ac:dyDescent="0.4">
      <c r="A78" s="35">
        <v>241109</v>
      </c>
      <c r="B78" s="215" t="s">
        <v>58</v>
      </c>
      <c r="C78" s="194"/>
      <c r="D78" s="194"/>
      <c r="E78" s="194"/>
      <c r="F78" s="87">
        <v>0.5</v>
      </c>
      <c r="G78" s="195">
        <f t="shared" ref="G78:G83" si="13">SUM(F78-E78)</f>
        <v>0.5</v>
      </c>
      <c r="H78" s="196"/>
      <c r="I78" s="180"/>
      <c r="J78" s="197">
        <f t="shared" si="12"/>
        <v>0.5</v>
      </c>
      <c r="K78" s="169" t="e">
        <f>SUM(F78/I78)*100%</f>
        <v>#DIV/0!</v>
      </c>
    </row>
    <row r="79" spans="1:11" ht="23.25" hidden="1" customHeight="1" x14ac:dyDescent="0.4">
      <c r="A79" s="35">
        <v>241700</v>
      </c>
      <c r="B79" s="126" t="s">
        <v>29</v>
      </c>
      <c r="C79" s="198"/>
      <c r="D79" s="197"/>
      <c r="E79" s="197"/>
      <c r="F79" s="66"/>
      <c r="G79" s="139">
        <f t="shared" si="13"/>
        <v>0</v>
      </c>
      <c r="H79" s="140"/>
      <c r="I79" s="144"/>
      <c r="J79" s="197">
        <f t="shared" si="12"/>
        <v>0</v>
      </c>
      <c r="K79" s="169" t="e">
        <f>SUM(F79/I79)*100%</f>
        <v>#DIV/0!</v>
      </c>
    </row>
    <row r="80" spans="1:11" ht="20.25" hidden="1" customHeight="1" x14ac:dyDescent="0.4">
      <c r="A80" s="36">
        <v>310300</v>
      </c>
      <c r="B80" s="127" t="s">
        <v>39</v>
      </c>
      <c r="C80" s="199"/>
      <c r="D80" s="147"/>
      <c r="E80" s="147"/>
      <c r="F80" s="66"/>
      <c r="G80" s="139">
        <f t="shared" si="13"/>
        <v>0</v>
      </c>
      <c r="H80" s="140"/>
      <c r="I80" s="144"/>
      <c r="J80" s="141">
        <f t="shared" si="12"/>
        <v>0</v>
      </c>
      <c r="K80" s="157"/>
    </row>
    <row r="81" spans="1:11" ht="24.6" customHeight="1" x14ac:dyDescent="0.4">
      <c r="A81" s="27">
        <v>330101</v>
      </c>
      <c r="B81" s="128" t="s">
        <v>84</v>
      </c>
      <c r="C81" s="200"/>
      <c r="D81" s="200"/>
      <c r="E81" s="201"/>
      <c r="F81" s="66">
        <v>13.5</v>
      </c>
      <c r="G81" s="139">
        <f t="shared" si="13"/>
        <v>13.5</v>
      </c>
      <c r="H81" s="140"/>
      <c r="I81" s="144">
        <v>150.1</v>
      </c>
      <c r="J81" s="141">
        <f>SUM(F81-I81)</f>
        <v>-136.6</v>
      </c>
      <c r="K81" s="169">
        <f>SUM(F81/I81)*100%</f>
        <v>8.9940039973351107E-2</v>
      </c>
    </row>
    <row r="82" spans="1:11" ht="79.95" hidden="1" customHeight="1" x14ac:dyDescent="0.4">
      <c r="A82" s="26">
        <v>330102</v>
      </c>
      <c r="B82" s="129" t="s">
        <v>79</v>
      </c>
      <c r="C82" s="202"/>
      <c r="D82" s="201"/>
      <c r="E82" s="201"/>
      <c r="F82" s="144"/>
      <c r="G82" s="139"/>
      <c r="H82" s="140"/>
      <c r="I82" s="144"/>
      <c r="J82" s="141">
        <f>SUM(F82-I82)</f>
        <v>0</v>
      </c>
      <c r="K82" s="142"/>
    </row>
    <row r="83" spans="1:11" ht="27.6" hidden="1" customHeight="1" x14ac:dyDescent="0.4">
      <c r="A83" s="26">
        <v>410539</v>
      </c>
      <c r="B83" s="100" t="s">
        <v>45</v>
      </c>
      <c r="C83" s="199"/>
      <c r="D83" s="201"/>
      <c r="E83" s="201"/>
      <c r="F83" s="144"/>
      <c r="G83" s="139">
        <f t="shared" si="13"/>
        <v>0</v>
      </c>
      <c r="H83" s="140" t="e">
        <f>SUM(F83/E83)</f>
        <v>#DIV/0!</v>
      </c>
      <c r="I83" s="144"/>
      <c r="J83" s="141">
        <f>SUM(F83-I83)</f>
        <v>0</v>
      </c>
      <c r="K83" s="169" t="e">
        <f>SUM(F83/I83)*100%</f>
        <v>#DIV/0!</v>
      </c>
    </row>
    <row r="84" spans="1:11" ht="23.4" x14ac:dyDescent="0.4">
      <c r="A84" s="32"/>
      <c r="B84" s="125" t="s">
        <v>35</v>
      </c>
      <c r="C84" s="203">
        <f>SUM(C72:C77)</f>
        <v>9275.7999999999993</v>
      </c>
      <c r="D84" s="203">
        <f>SUM(D72:D77)</f>
        <v>9275.7999999999993</v>
      </c>
      <c r="E84" s="203">
        <f>SUM(E72:E77)</f>
        <v>2063.1</v>
      </c>
      <c r="F84" s="166">
        <f>SUM(F72:F77)</f>
        <v>4083.2999999999997</v>
      </c>
      <c r="G84" s="203">
        <f>SUM(G72:G77)</f>
        <v>2020.1999999999998</v>
      </c>
      <c r="H84" s="136">
        <f>SUM(F84/E84)</f>
        <v>1.9792060491493384</v>
      </c>
      <c r="I84" s="166">
        <f>SUM(I72:I77)</f>
        <v>7118.1</v>
      </c>
      <c r="J84" s="203">
        <f>SUM(J72:J77)</f>
        <v>-3034.7999999999993</v>
      </c>
      <c r="K84" s="156">
        <f>SUM(F84/I84)*100%</f>
        <v>0.57365027184220496</v>
      </c>
    </row>
    <row r="85" spans="1:11" ht="24" thickBot="1" x14ac:dyDescent="0.45">
      <c r="A85" s="37"/>
      <c r="B85" s="130" t="s">
        <v>25</v>
      </c>
      <c r="C85" s="204">
        <f>SUM(C70,C84)</f>
        <v>955275.80000000016</v>
      </c>
      <c r="D85" s="204">
        <f>SUM(D70,D84)</f>
        <v>955275.80000000016</v>
      </c>
      <c r="E85" s="204">
        <f>SUM(E70,E84)</f>
        <v>232899.20000000001</v>
      </c>
      <c r="F85" s="205">
        <f>SUM(F70,F84)</f>
        <v>247552.69999999998</v>
      </c>
      <c r="G85" s="204">
        <f>SUM(G70,G84)</f>
        <v>14653.499999999996</v>
      </c>
      <c r="H85" s="206">
        <f>SUM(F85/E85)</f>
        <v>1.0629177773045162</v>
      </c>
      <c r="I85" s="205">
        <f>SUM(I70,I84)</f>
        <v>252791.6</v>
      </c>
      <c r="J85" s="204">
        <f>SUM(J70,J84)</f>
        <v>-5238.9000000000151</v>
      </c>
      <c r="K85" s="207">
        <f>SUM(F85/I85)*100%</f>
        <v>0.97927581454447055</v>
      </c>
    </row>
    <row r="86" spans="1:11" ht="21.6" x14ac:dyDescent="0.4">
      <c r="A86" s="15"/>
      <c r="B86" s="131" t="s">
        <v>81</v>
      </c>
      <c r="C86" s="131"/>
      <c r="D86" s="132"/>
      <c r="E86" s="132"/>
      <c r="F86" s="16"/>
      <c r="G86" s="17"/>
      <c r="H86" s="18"/>
      <c r="I86" s="19"/>
      <c r="J86" s="20"/>
      <c r="K86" s="20"/>
    </row>
    <row r="87" spans="1:11" ht="18" x14ac:dyDescent="0.35">
      <c r="A87" s="1"/>
      <c r="B87" s="1"/>
      <c r="C87" s="1"/>
      <c r="D87" s="10"/>
      <c r="E87" s="10"/>
      <c r="F87" s="11"/>
      <c r="G87" s="12"/>
      <c r="H87" s="13"/>
      <c r="I87" s="8"/>
      <c r="J87" s="7"/>
      <c r="K87" s="7"/>
    </row>
    <row r="88" spans="1:11" ht="18" x14ac:dyDescent="0.35">
      <c r="A88" s="1"/>
      <c r="B88" s="1"/>
      <c r="C88" s="1"/>
      <c r="D88" s="10"/>
      <c r="E88" s="10"/>
      <c r="F88" s="14"/>
      <c r="G88" s="12"/>
      <c r="H88" s="13"/>
      <c r="I88" s="8"/>
      <c r="J88" s="7"/>
      <c r="K88" s="7"/>
    </row>
    <row r="89" spans="1:11" ht="21" x14ac:dyDescent="0.4">
      <c r="A89" s="1"/>
      <c r="B89" s="1"/>
      <c r="C89" s="1"/>
      <c r="D89" s="6"/>
      <c r="E89" s="6"/>
      <c r="F89" s="3"/>
      <c r="G89" s="3"/>
      <c r="H89" s="4"/>
      <c r="I89" s="5"/>
      <c r="J89" s="1"/>
      <c r="K89" s="1"/>
    </row>
    <row r="93" spans="1:11" x14ac:dyDescent="0.3">
      <c r="B93" t="s">
        <v>33</v>
      </c>
      <c r="G93" t="s">
        <v>33</v>
      </c>
    </row>
    <row r="95" spans="1:11" x14ac:dyDescent="0.3">
      <c r="B95" t="s">
        <v>33</v>
      </c>
    </row>
  </sheetData>
  <mergeCells count="13">
    <mergeCell ref="I5:I6"/>
    <mergeCell ref="J5:K5"/>
    <mergeCell ref="A71:K71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C73:H73 A1:XFD8 A72:B72 A75:B75 J72:XFD75 A76:XFD77 A13:XFD14 A9:B12 G9:XFD12 A20:XFD20 A15:B19 G15:XFD19 A35:XFD42 A21:B34 A44:XFD54 A43:B43 G43:XFD43 A56:XFD64 A55:B55 G55:XFD55 A66:XFD71 A65:E65 G65:XFD65 G72:H72 A74:E74 G74:H75 A82:XFD1048576 A78:E81 G78:XFD81 G21:XFD34">
    <cfRule type="containsErrors" dxfId="39" priority="39">
      <formula>ISERROR(A1)</formula>
    </cfRule>
    <cfRule type="cellIs" dxfId="38" priority="40" operator="equal">
      <formula>0</formula>
    </cfRule>
  </conditionalFormatting>
  <conditionalFormatting sqref="A73:B73">
    <cfRule type="containsErrors" dxfId="37" priority="37">
      <formula>ISERROR(A73)</formula>
    </cfRule>
    <cfRule type="cellIs" dxfId="36" priority="38" operator="equal">
      <formula>0</formula>
    </cfRule>
  </conditionalFormatting>
  <conditionalFormatting sqref="I72:I75">
    <cfRule type="containsErrors" dxfId="35" priority="35">
      <formula>ISERROR(I72)</formula>
    </cfRule>
    <cfRule type="cellIs" dxfId="34" priority="36" operator="equal">
      <formula>0</formula>
    </cfRule>
  </conditionalFormatting>
  <conditionalFormatting sqref="C9:F12">
    <cfRule type="containsErrors" dxfId="33" priority="33">
      <formula>ISERROR(C9)</formula>
    </cfRule>
    <cfRule type="cellIs" dxfId="32" priority="34" operator="equal">
      <formula>0</formula>
    </cfRule>
  </conditionalFormatting>
  <conditionalFormatting sqref="C15:F19">
    <cfRule type="containsErrors" dxfId="31" priority="31">
      <formula>ISERROR(C15)</formula>
    </cfRule>
    <cfRule type="cellIs" dxfId="30" priority="32" operator="equal">
      <formula>0</formula>
    </cfRule>
  </conditionalFormatting>
  <conditionalFormatting sqref="E21:F25">
    <cfRule type="containsErrors" dxfId="29" priority="29">
      <formula>ISERROR(E21)</formula>
    </cfRule>
    <cfRule type="cellIs" dxfId="28" priority="30" operator="equal">
      <formula>0</formula>
    </cfRule>
  </conditionalFormatting>
  <conditionalFormatting sqref="C21:D25">
    <cfRule type="containsErrors" dxfId="27" priority="27">
      <formula>ISERROR(C21)</formula>
    </cfRule>
    <cfRule type="cellIs" dxfId="26" priority="28" operator="equal">
      <formula>0</formula>
    </cfRule>
  </conditionalFormatting>
  <conditionalFormatting sqref="E26:F29">
    <cfRule type="containsErrors" dxfId="25" priority="25">
      <formula>ISERROR(E26)</formula>
    </cfRule>
    <cfRule type="cellIs" dxfId="24" priority="26" operator="equal">
      <formula>0</formula>
    </cfRule>
  </conditionalFormatting>
  <conditionalFormatting sqref="C26:D29">
    <cfRule type="containsErrors" dxfId="23" priority="23">
      <formula>ISERROR(C26)</formula>
    </cfRule>
    <cfRule type="cellIs" dxfId="22" priority="24" operator="equal">
      <formula>0</formula>
    </cfRule>
  </conditionalFormatting>
  <conditionalFormatting sqref="E30:F34">
    <cfRule type="containsErrors" dxfId="21" priority="21">
      <formula>ISERROR(E30)</formula>
    </cfRule>
    <cfRule type="cellIs" dxfId="20" priority="22" operator="equal">
      <formula>0</formula>
    </cfRule>
  </conditionalFormatting>
  <conditionalFormatting sqref="C30:D34">
    <cfRule type="containsErrors" dxfId="19" priority="19">
      <formula>ISERROR(C30)</formula>
    </cfRule>
    <cfRule type="cellIs" dxfId="18" priority="20" operator="equal">
      <formula>0</formula>
    </cfRule>
  </conditionalFormatting>
  <conditionalFormatting sqref="E43:F43">
    <cfRule type="containsErrors" dxfId="17" priority="17">
      <formula>ISERROR(E43)</formula>
    </cfRule>
    <cfRule type="cellIs" dxfId="16" priority="18" operator="equal">
      <formula>0</formula>
    </cfRule>
  </conditionalFormatting>
  <conditionalFormatting sqref="C43:D43">
    <cfRule type="containsErrors" dxfId="15" priority="15">
      <formula>ISERROR(C43)</formula>
    </cfRule>
    <cfRule type="cellIs" dxfId="14" priority="16" operator="equal">
      <formula>0</formula>
    </cfRule>
  </conditionalFormatting>
  <conditionalFormatting sqref="E55:F55">
    <cfRule type="containsErrors" dxfId="13" priority="13">
      <formula>ISERROR(E55)</formula>
    </cfRule>
    <cfRule type="cellIs" dxfId="12" priority="14" operator="equal">
      <formula>0</formula>
    </cfRule>
  </conditionalFormatting>
  <conditionalFormatting sqref="C55:D55">
    <cfRule type="containsErrors" dxfId="11" priority="11">
      <formula>ISERROR(C55)</formula>
    </cfRule>
    <cfRule type="cellIs" dxfId="10" priority="12" operator="equal">
      <formula>0</formula>
    </cfRule>
  </conditionalFormatting>
  <conditionalFormatting sqref="F65">
    <cfRule type="containsErrors" dxfId="9" priority="9">
      <formula>ISERROR(F65)</formula>
    </cfRule>
    <cfRule type="cellIs" dxfId="8" priority="10" operator="equal">
      <formula>0</formula>
    </cfRule>
  </conditionalFormatting>
  <conditionalFormatting sqref="C72:F72">
    <cfRule type="containsErrors" dxfId="7" priority="7">
      <formula>ISERROR(C72)</formula>
    </cfRule>
    <cfRule type="cellIs" dxfId="6" priority="8" operator="equal">
      <formula>0</formula>
    </cfRule>
  </conditionalFormatting>
  <conditionalFormatting sqref="F74">
    <cfRule type="containsErrors" dxfId="5" priority="5">
      <formula>ISERROR(F74)</formula>
    </cfRule>
    <cfRule type="cellIs" dxfId="4" priority="6" operator="equal">
      <formula>0</formula>
    </cfRule>
  </conditionalFormatting>
  <conditionalFormatting sqref="C75:F75">
    <cfRule type="containsErrors" dxfId="3" priority="3">
      <formula>ISERROR(C75)</formula>
    </cfRule>
    <cfRule type="cellIs" dxfId="2" priority="4" operator="equal">
      <formula>0</formula>
    </cfRule>
  </conditionalFormatting>
  <conditionalFormatting sqref="F78:F81">
    <cfRule type="containsErrors" dxfId="1" priority="1">
      <formula>ISERROR(F78)</formula>
    </cfRule>
    <cfRule type="cellIs" dxfId="0" priority="2" operator="equal">
      <formula>0</formula>
    </cfRule>
  </conditionalFormatting>
  <pageMargins left="0.70866141732283472" right="0.51181102362204722" top="0" bottom="0" header="0.31496062992125984" footer="0.31496062992125984"/>
  <pageSetup paperSize="9" scale="41" orientation="portrait" verticalDpi="4294967295" r:id="rId1"/>
  <rowBreaks count="1" manualBreakCount="1">
    <brk id="8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01.04.2024</vt:lpstr>
      <vt:lpstr>'01.04.2024'!Область_печати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Лена</cp:lastModifiedBy>
  <cp:lastPrinted>2024-04-04T08:36:40Z</cp:lastPrinted>
  <dcterms:created xsi:type="dcterms:W3CDTF">2015-02-12T09:02:27Z</dcterms:created>
  <dcterms:modified xsi:type="dcterms:W3CDTF">2024-04-05T07:54:36Z</dcterms:modified>
</cp:coreProperties>
</file>