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ДОКУМЕНТИ\Аналіз\Analiz видатків\2024\на 01.04.2024\"/>
    </mc:Choice>
  </mc:AlternateContent>
  <bookViews>
    <workbookView xWindow="-15" yWindow="3525" windowWidth="6000" windowHeight="3045" tabRatio="551"/>
  </bookViews>
  <sheets>
    <sheet name="аналіз" sheetId="21" r:id="rId1"/>
  </sheets>
  <definedNames>
    <definedName name="_xlnm._FilterDatabase" localSheetId="0" hidden="1">аналіз!$A$5:$GN$179</definedName>
    <definedName name="_xlnm.Print_Titles" localSheetId="0">аналіз!$2:$5</definedName>
    <definedName name="_xlnm.Print_Area" localSheetId="0">аналіз!$A$1:$W$178</definedName>
  </definedNames>
  <calcPr calcId="162913"/>
</workbook>
</file>

<file path=xl/calcChain.xml><?xml version="1.0" encoding="utf-8"?>
<calcChain xmlns="http://schemas.openxmlformats.org/spreadsheetml/2006/main">
  <c r="G163" i="21" l="1"/>
  <c r="H163" i="21"/>
  <c r="G7" i="21"/>
  <c r="H7" i="21"/>
  <c r="F163" i="21" l="1"/>
  <c r="S93" i="21" l="1"/>
  <c r="Q62" i="21" l="1"/>
  <c r="M198" i="21" l="1"/>
  <c r="N198" i="21"/>
  <c r="O198" i="21"/>
  <c r="L198" i="21"/>
  <c r="M194" i="21"/>
  <c r="N194" i="21"/>
  <c r="O194" i="21"/>
  <c r="L194" i="21"/>
  <c r="P194" i="21" l="1"/>
  <c r="M99" i="21"/>
  <c r="O7" i="21" l="1"/>
  <c r="N7" i="21"/>
  <c r="M7" i="21"/>
  <c r="L7" i="21"/>
  <c r="F7" i="21"/>
  <c r="G184" i="21"/>
  <c r="O189" i="21"/>
  <c r="N189" i="21"/>
  <c r="M189" i="21"/>
  <c r="L189" i="21"/>
  <c r="G189" i="21"/>
  <c r="F189" i="21"/>
  <c r="H189" i="21"/>
  <c r="S189" i="21" l="1"/>
  <c r="T189" i="21"/>
  <c r="U189" i="21"/>
  <c r="R189" i="21"/>
  <c r="V189" i="21" l="1"/>
  <c r="W189" i="21"/>
  <c r="L71" i="21"/>
  <c r="G99" i="21" l="1"/>
  <c r="H99" i="21"/>
  <c r="F99" i="21"/>
  <c r="U36" i="21"/>
  <c r="U37" i="21"/>
  <c r="T36" i="21"/>
  <c r="T37" i="21"/>
  <c r="W37" i="21" s="1"/>
  <c r="S36" i="21"/>
  <c r="S37" i="21"/>
  <c r="R36" i="21"/>
  <c r="R37" i="21"/>
  <c r="Q36" i="21"/>
  <c r="Q37" i="21"/>
  <c r="Q189" i="21" s="1"/>
  <c r="P36" i="21"/>
  <c r="P37" i="21"/>
  <c r="P189" i="21" s="1"/>
  <c r="M9" i="21"/>
  <c r="N9" i="21"/>
  <c r="O9" i="21"/>
  <c r="L9" i="21"/>
  <c r="K36" i="21"/>
  <c r="K37" i="21"/>
  <c r="K189" i="21" s="1"/>
  <c r="J36" i="21"/>
  <c r="J37" i="21"/>
  <c r="J189" i="21" s="1"/>
  <c r="G9" i="21"/>
  <c r="H9" i="21"/>
  <c r="F9" i="21"/>
  <c r="W36" i="21" l="1"/>
  <c r="V36" i="21"/>
  <c r="V37" i="21"/>
  <c r="N3" i="21"/>
  <c r="M193" i="21" l="1"/>
  <c r="N193" i="21"/>
  <c r="O193" i="21"/>
  <c r="L193" i="21"/>
  <c r="G193" i="21"/>
  <c r="H193" i="21"/>
  <c r="F193" i="21"/>
  <c r="R193" i="21" l="1"/>
  <c r="S193" i="21"/>
  <c r="T193" i="21"/>
  <c r="U193" i="21"/>
  <c r="Q193" i="21"/>
  <c r="K193" i="21"/>
  <c r="J193" i="21"/>
  <c r="P193" i="21"/>
  <c r="W193" i="21" l="1"/>
  <c r="V193" i="21"/>
  <c r="N51" i="21"/>
  <c r="H148" i="21"/>
  <c r="G51" i="21" l="1"/>
  <c r="U151" i="21" l="1"/>
  <c r="T151" i="21"/>
  <c r="S151" i="21"/>
  <c r="R151" i="21"/>
  <c r="Q10" i="21"/>
  <c r="Q11" i="21"/>
  <c r="Q12" i="21"/>
  <c r="Q13" i="21"/>
  <c r="Q14" i="21"/>
  <c r="Q15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32" i="21"/>
  <c r="Q33" i="21"/>
  <c r="Q34" i="21"/>
  <c r="Q35" i="21"/>
  <c r="Q39" i="21"/>
  <c r="Q40" i="21"/>
  <c r="Q41" i="21"/>
  <c r="Q42" i="21"/>
  <c r="Q43" i="21"/>
  <c r="Q44" i="21"/>
  <c r="Q45" i="21"/>
  <c r="Q46" i="21"/>
  <c r="Q47" i="21"/>
  <c r="Q48" i="21"/>
  <c r="Q49" i="21"/>
  <c r="Q50" i="21"/>
  <c r="Q52" i="21"/>
  <c r="Q53" i="21"/>
  <c r="Q54" i="21"/>
  <c r="Q55" i="21"/>
  <c r="Q56" i="21"/>
  <c r="Q57" i="21"/>
  <c r="Q58" i="21"/>
  <c r="Q59" i="21"/>
  <c r="Q60" i="21"/>
  <c r="Q61" i="21"/>
  <c r="Q63" i="21"/>
  <c r="Q64" i="21"/>
  <c r="Q65" i="21"/>
  <c r="Q66" i="21"/>
  <c r="Q67" i="21"/>
  <c r="Q68" i="21"/>
  <c r="Q69" i="21"/>
  <c r="Q70" i="21"/>
  <c r="Q72" i="21"/>
  <c r="Q73" i="21"/>
  <c r="Q74" i="21"/>
  <c r="Q75" i="21"/>
  <c r="Q77" i="21"/>
  <c r="Q78" i="21"/>
  <c r="Q79" i="21"/>
  <c r="Q80" i="21"/>
  <c r="Q81" i="21"/>
  <c r="Q82" i="21"/>
  <c r="Q83" i="21"/>
  <c r="Q84" i="21"/>
  <c r="Q85" i="21"/>
  <c r="Q87" i="21"/>
  <c r="Q88" i="21"/>
  <c r="Q89" i="21"/>
  <c r="Q90" i="21"/>
  <c r="Q91" i="21"/>
  <c r="Q92" i="21"/>
  <c r="Q93" i="21"/>
  <c r="Q94" i="21"/>
  <c r="Q95" i="21"/>
  <c r="Q96" i="21"/>
  <c r="Q97" i="21"/>
  <c r="Q98" i="21"/>
  <c r="Q100" i="21"/>
  <c r="Q101" i="21"/>
  <c r="Q102" i="21"/>
  <c r="Q103" i="21"/>
  <c r="Q104" i="21"/>
  <c r="Q105" i="21"/>
  <c r="Q106" i="21"/>
  <c r="Q107" i="21"/>
  <c r="Q108" i="21"/>
  <c r="Q109" i="21"/>
  <c r="Q110" i="21"/>
  <c r="Q111" i="21"/>
  <c r="Q112" i="21"/>
  <c r="Q113" i="21"/>
  <c r="Q114" i="21"/>
  <c r="Q115" i="21"/>
  <c r="Q116" i="21"/>
  <c r="Q117" i="21"/>
  <c r="Q118" i="21"/>
  <c r="Q119" i="21"/>
  <c r="Q120" i="21"/>
  <c r="Q121" i="21"/>
  <c r="Q122" i="21"/>
  <c r="Q123" i="21"/>
  <c r="Q124" i="21"/>
  <c r="Q125" i="21"/>
  <c r="Q126" i="21"/>
  <c r="Q127" i="21"/>
  <c r="Q128" i="21"/>
  <c r="Q129" i="21"/>
  <c r="Q130" i="21"/>
  <c r="Q131" i="21"/>
  <c r="Q132" i="21"/>
  <c r="Q133" i="21"/>
  <c r="Q134" i="21"/>
  <c r="Q135" i="21"/>
  <c r="Q137" i="21"/>
  <c r="Q138" i="21"/>
  <c r="Q139" i="21"/>
  <c r="Q140" i="21"/>
  <c r="Q141" i="21"/>
  <c r="Q142" i="21"/>
  <c r="Q143" i="21"/>
  <c r="Q144" i="21"/>
  <c r="Q145" i="21"/>
  <c r="Q146" i="21"/>
  <c r="Q147" i="21"/>
  <c r="Q149" i="21"/>
  <c r="Q150" i="21"/>
  <c r="Q152" i="21"/>
  <c r="Q153" i="21"/>
  <c r="Q154" i="21"/>
  <c r="Q155" i="21"/>
  <c r="Q156" i="21"/>
  <c r="Q157" i="21"/>
  <c r="Q158" i="21"/>
  <c r="Q159" i="21"/>
  <c r="Q160" i="21"/>
  <c r="Q161" i="21"/>
  <c r="Q162" i="21"/>
  <c r="Q151" i="21"/>
  <c r="P10" i="21"/>
  <c r="P11" i="21"/>
  <c r="P12" i="21"/>
  <c r="P13" i="21"/>
  <c r="P14" i="21"/>
  <c r="P15" i="21"/>
  <c r="P16" i="21"/>
  <c r="P17" i="21"/>
  <c r="P18" i="21"/>
  <c r="P19" i="21"/>
  <c r="P20" i="21"/>
  <c r="P21" i="21"/>
  <c r="P22" i="21"/>
  <c r="P23" i="21"/>
  <c r="P24" i="21"/>
  <c r="P25" i="21"/>
  <c r="P26" i="21"/>
  <c r="P27" i="21"/>
  <c r="P28" i="21"/>
  <c r="P29" i="21"/>
  <c r="P30" i="21"/>
  <c r="P31" i="21"/>
  <c r="P32" i="21"/>
  <c r="P33" i="21"/>
  <c r="P34" i="21"/>
  <c r="P35" i="21"/>
  <c r="P39" i="21"/>
  <c r="P40" i="21"/>
  <c r="P41" i="21"/>
  <c r="P42" i="21"/>
  <c r="P43" i="21"/>
  <c r="P44" i="21"/>
  <c r="P45" i="21"/>
  <c r="P46" i="21"/>
  <c r="P47" i="21"/>
  <c r="P48" i="21"/>
  <c r="P49" i="21"/>
  <c r="P50" i="21"/>
  <c r="P52" i="21"/>
  <c r="P53" i="21"/>
  <c r="P54" i="21"/>
  <c r="P55" i="21"/>
  <c r="P56" i="21"/>
  <c r="P57" i="21"/>
  <c r="P58" i="21"/>
  <c r="P59" i="21"/>
  <c r="P60" i="21"/>
  <c r="P61" i="21"/>
  <c r="P62" i="21"/>
  <c r="P63" i="21"/>
  <c r="P64" i="21"/>
  <c r="P65" i="21"/>
  <c r="P66" i="21"/>
  <c r="P67" i="21"/>
  <c r="P68" i="21"/>
  <c r="P69" i="21"/>
  <c r="P70" i="21"/>
  <c r="P72" i="21"/>
  <c r="P73" i="21"/>
  <c r="P74" i="21"/>
  <c r="P75" i="21"/>
  <c r="P77" i="21"/>
  <c r="P78" i="21"/>
  <c r="P79" i="21"/>
  <c r="P80" i="21"/>
  <c r="P81" i="21"/>
  <c r="P82" i="21"/>
  <c r="P83" i="21"/>
  <c r="P84" i="21"/>
  <c r="P85" i="21"/>
  <c r="P87" i="21"/>
  <c r="P88" i="21"/>
  <c r="P89" i="21"/>
  <c r="P90" i="21"/>
  <c r="P91" i="21"/>
  <c r="P92" i="21"/>
  <c r="P93" i="21"/>
  <c r="P94" i="21"/>
  <c r="P95" i="21"/>
  <c r="P96" i="21"/>
  <c r="P97" i="21"/>
  <c r="P98" i="21"/>
  <c r="P100" i="21"/>
  <c r="P101" i="21"/>
  <c r="P102" i="21"/>
  <c r="P103" i="21"/>
  <c r="P104" i="21"/>
  <c r="P105" i="21"/>
  <c r="P106" i="21"/>
  <c r="P107" i="21"/>
  <c r="P108" i="21"/>
  <c r="P109" i="21"/>
  <c r="P110" i="21"/>
  <c r="P111" i="21"/>
  <c r="P112" i="21"/>
  <c r="P113" i="21"/>
  <c r="P114" i="21"/>
  <c r="P115" i="21"/>
  <c r="P116" i="21"/>
  <c r="P117" i="21"/>
  <c r="P118" i="21"/>
  <c r="P119" i="21"/>
  <c r="P120" i="21"/>
  <c r="P121" i="21"/>
  <c r="P122" i="21"/>
  <c r="P123" i="21"/>
  <c r="P124" i="21"/>
  <c r="P125" i="21"/>
  <c r="P126" i="21"/>
  <c r="P127" i="21"/>
  <c r="P128" i="21"/>
  <c r="P129" i="21"/>
  <c r="P130" i="21"/>
  <c r="P131" i="21"/>
  <c r="P132" i="21"/>
  <c r="P133" i="21"/>
  <c r="P134" i="21"/>
  <c r="P135" i="21"/>
  <c r="P137" i="21"/>
  <c r="P138" i="21"/>
  <c r="P139" i="21"/>
  <c r="P140" i="21"/>
  <c r="P141" i="21"/>
  <c r="P142" i="21"/>
  <c r="P143" i="21"/>
  <c r="P144" i="21"/>
  <c r="P145" i="21"/>
  <c r="P146" i="21"/>
  <c r="P147" i="21"/>
  <c r="P149" i="21"/>
  <c r="P150" i="21"/>
  <c r="P152" i="21"/>
  <c r="P153" i="21"/>
  <c r="P154" i="21"/>
  <c r="P155" i="21"/>
  <c r="P156" i="21"/>
  <c r="P157" i="21"/>
  <c r="P158" i="21"/>
  <c r="P159" i="21"/>
  <c r="P160" i="21"/>
  <c r="P161" i="21"/>
  <c r="P162" i="21"/>
  <c r="P151" i="21"/>
  <c r="M148" i="21"/>
  <c r="N148" i="21"/>
  <c r="O148" i="21"/>
  <c r="L148" i="21"/>
  <c r="W151" i="21" l="1"/>
  <c r="Q148" i="21"/>
  <c r="P148" i="21"/>
  <c r="V151" i="21"/>
  <c r="S173" i="21"/>
  <c r="P178" i="21" l="1"/>
  <c r="J178" i="21"/>
  <c r="F184" i="21" l="1"/>
  <c r="H191" i="21"/>
  <c r="P164" i="21" l="1"/>
  <c r="P165" i="21"/>
  <c r="P166" i="21"/>
  <c r="P167" i="21"/>
  <c r="P168" i="21"/>
  <c r="P169" i="21"/>
  <c r="P170" i="21"/>
  <c r="P171" i="21"/>
  <c r="P172" i="21"/>
  <c r="P173" i="21"/>
  <c r="P175" i="21"/>
  <c r="P176" i="21"/>
  <c r="P179" i="21"/>
  <c r="P180" i="21"/>
  <c r="P181" i="21"/>
  <c r="P182" i="21"/>
  <c r="P183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2" i="21"/>
  <c r="J53" i="21"/>
  <c r="J54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69" i="21"/>
  <c r="J70" i="21"/>
  <c r="J72" i="21"/>
  <c r="J73" i="21"/>
  <c r="J74" i="21"/>
  <c r="J75" i="21"/>
  <c r="J77" i="21"/>
  <c r="J78" i="21"/>
  <c r="J79" i="21"/>
  <c r="J80" i="21"/>
  <c r="J81" i="21"/>
  <c r="J82" i="21"/>
  <c r="J83" i="21"/>
  <c r="J84" i="21"/>
  <c r="J85" i="21"/>
  <c r="J87" i="21"/>
  <c r="J88" i="21"/>
  <c r="J89" i="21"/>
  <c r="J90" i="21"/>
  <c r="J91" i="21"/>
  <c r="J92" i="21"/>
  <c r="J93" i="21"/>
  <c r="J94" i="21"/>
  <c r="J95" i="21"/>
  <c r="J96" i="21"/>
  <c r="J97" i="21"/>
  <c r="J98" i="21"/>
  <c r="J100" i="21"/>
  <c r="J101" i="21"/>
  <c r="J102" i="21"/>
  <c r="J103" i="21"/>
  <c r="J104" i="21"/>
  <c r="J105" i="21"/>
  <c r="J106" i="21"/>
  <c r="J107" i="21"/>
  <c r="J108" i="21"/>
  <c r="J109" i="21"/>
  <c r="J110" i="21"/>
  <c r="J111" i="21"/>
  <c r="J112" i="21"/>
  <c r="J113" i="21"/>
  <c r="J114" i="21"/>
  <c r="J115" i="21"/>
  <c r="J116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J134" i="21"/>
  <c r="J135" i="21"/>
  <c r="J137" i="21"/>
  <c r="J138" i="21"/>
  <c r="J139" i="21"/>
  <c r="J140" i="21"/>
  <c r="J141" i="21"/>
  <c r="J142" i="21"/>
  <c r="J143" i="21"/>
  <c r="J144" i="21"/>
  <c r="J145" i="21"/>
  <c r="J146" i="21"/>
  <c r="J147" i="21"/>
  <c r="J149" i="21"/>
  <c r="J150" i="21"/>
  <c r="J152" i="21"/>
  <c r="J153" i="21"/>
  <c r="J154" i="21"/>
  <c r="J155" i="21"/>
  <c r="J156" i="21"/>
  <c r="J157" i="21"/>
  <c r="J158" i="21"/>
  <c r="J159" i="21"/>
  <c r="J160" i="21"/>
  <c r="J161" i="21"/>
  <c r="J162" i="21"/>
  <c r="J164" i="21"/>
  <c r="J165" i="21"/>
  <c r="J166" i="21"/>
  <c r="J167" i="21"/>
  <c r="J168" i="21"/>
  <c r="J169" i="21"/>
  <c r="J170" i="21"/>
  <c r="J171" i="21"/>
  <c r="J172" i="21"/>
  <c r="J173" i="21"/>
  <c r="J175" i="21"/>
  <c r="J176" i="21"/>
  <c r="J180" i="21"/>
  <c r="J181" i="21"/>
  <c r="J182" i="21"/>
  <c r="J183" i="21"/>
  <c r="F191" i="21"/>
  <c r="S191" i="21" s="1"/>
  <c r="O191" i="21"/>
  <c r="N191" i="21"/>
  <c r="M191" i="21"/>
  <c r="L191" i="21"/>
  <c r="G191" i="21"/>
  <c r="K191" i="21" s="1"/>
  <c r="R191" i="21" l="1"/>
  <c r="P191" i="21"/>
  <c r="U191" i="21"/>
  <c r="Q191" i="21"/>
  <c r="J191" i="21"/>
  <c r="T191" i="21"/>
  <c r="H192" i="21"/>
  <c r="L192" i="21"/>
  <c r="M192" i="21"/>
  <c r="N192" i="21"/>
  <c r="O192" i="21"/>
  <c r="G192" i="21"/>
  <c r="K110" i="21"/>
  <c r="R110" i="21"/>
  <c r="S110" i="21"/>
  <c r="T110" i="21"/>
  <c r="U110" i="21"/>
  <c r="K112" i="21"/>
  <c r="R112" i="21"/>
  <c r="S112" i="21"/>
  <c r="T112" i="21"/>
  <c r="U112" i="21"/>
  <c r="K113" i="21"/>
  <c r="R113" i="21"/>
  <c r="S113" i="21"/>
  <c r="T113" i="21"/>
  <c r="U113" i="21"/>
  <c r="F192" i="21"/>
  <c r="G194" i="21"/>
  <c r="H194" i="21"/>
  <c r="F194" i="21"/>
  <c r="S194" i="21" s="1"/>
  <c r="G198" i="21"/>
  <c r="H198" i="21"/>
  <c r="F198" i="21"/>
  <c r="R198" i="21" s="1"/>
  <c r="U150" i="21"/>
  <c r="U152" i="21"/>
  <c r="U153" i="21"/>
  <c r="U154" i="21"/>
  <c r="U155" i="21"/>
  <c r="U156" i="21"/>
  <c r="U157" i="21"/>
  <c r="U158" i="21"/>
  <c r="U159" i="21"/>
  <c r="U160" i="21"/>
  <c r="U161" i="21"/>
  <c r="U162" i="21"/>
  <c r="R192" i="21" l="1"/>
  <c r="S192" i="21"/>
  <c r="V191" i="21"/>
  <c r="W113" i="21"/>
  <c r="K192" i="21"/>
  <c r="J192" i="21"/>
  <c r="P198" i="21"/>
  <c r="Q198" i="21"/>
  <c r="Q194" i="21"/>
  <c r="V110" i="21"/>
  <c r="P192" i="21"/>
  <c r="Q192" i="21"/>
  <c r="V112" i="21"/>
  <c r="W191" i="21"/>
  <c r="P7" i="21"/>
  <c r="Q7" i="21"/>
  <c r="J198" i="21"/>
  <c r="K198" i="21"/>
  <c r="J194" i="21"/>
  <c r="K194" i="21"/>
  <c r="W110" i="21"/>
  <c r="V113" i="21"/>
  <c r="W112" i="21"/>
  <c r="U192" i="21"/>
  <c r="T192" i="21"/>
  <c r="V192" i="21" l="1"/>
  <c r="W192" i="21"/>
  <c r="O163" i="21"/>
  <c r="O99" i="21"/>
  <c r="G148" i="21" l="1"/>
  <c r="J148" i="21" s="1"/>
  <c r="K162" i="21"/>
  <c r="U171" i="21"/>
  <c r="U172" i="21"/>
  <c r="T171" i="21"/>
  <c r="T172" i="21"/>
  <c r="S171" i="21"/>
  <c r="S172" i="21"/>
  <c r="R171" i="21"/>
  <c r="R172" i="21"/>
  <c r="Q169" i="21"/>
  <c r="Q171" i="21"/>
  <c r="Q172" i="21"/>
  <c r="T152" i="21"/>
  <c r="S152" i="21"/>
  <c r="R152" i="21"/>
  <c r="M163" i="21"/>
  <c r="W152" i="21" l="1"/>
  <c r="V152" i="21"/>
  <c r="W171" i="21"/>
  <c r="W172" i="21"/>
  <c r="V172" i="21"/>
  <c r="V171" i="21"/>
  <c r="N163" i="21"/>
  <c r="P163" i="21" s="1"/>
  <c r="J163" i="21"/>
  <c r="T162" i="21"/>
  <c r="W162" i="21" l="1"/>
  <c r="V162" i="21"/>
  <c r="L163" i="21"/>
  <c r="F148" i="21" l="1"/>
  <c r="R162" i="21"/>
  <c r="S162" i="21"/>
  <c r="Q170" i="21" l="1"/>
  <c r="Q167" i="21"/>
  <c r="Q173" i="21"/>
  <c r="Q168" i="21"/>
  <c r="Q166" i="21"/>
  <c r="K159" i="21"/>
  <c r="K150" i="21"/>
  <c r="H184" i="21"/>
  <c r="J184" i="21" l="1"/>
  <c r="T141" i="21" l="1"/>
  <c r="T140" i="21"/>
  <c r="T139" i="21"/>
  <c r="T137" i="21"/>
  <c r="O76" i="21"/>
  <c r="T150" i="21" l="1"/>
  <c r="V150" i="21" l="1"/>
  <c r="W150" i="21"/>
  <c r="R150" i="21"/>
  <c r="S150" i="21"/>
  <c r="K40" i="21" l="1"/>
  <c r="R40" i="21"/>
  <c r="S40" i="21"/>
  <c r="T40" i="21"/>
  <c r="U40" i="21"/>
  <c r="V40" i="21" l="1"/>
  <c r="W40" i="21"/>
  <c r="U88" i="21"/>
  <c r="U198" i="21" l="1"/>
  <c r="T198" i="21"/>
  <c r="S198" i="21"/>
  <c r="V198" i="21" l="1"/>
  <c r="W198" i="21"/>
  <c r="K88" i="21"/>
  <c r="H136" i="21" l="1"/>
  <c r="N99" i="21" l="1"/>
  <c r="L99" i="21"/>
  <c r="P99" i="21" l="1"/>
  <c r="Q99" i="21"/>
  <c r="K130" i="21"/>
  <c r="R130" i="21"/>
  <c r="S130" i="21"/>
  <c r="T130" i="21"/>
  <c r="U130" i="21"/>
  <c r="V130" i="21" l="1"/>
  <c r="W130" i="21"/>
  <c r="K167" i="21"/>
  <c r="U167" i="21"/>
  <c r="T167" i="21"/>
  <c r="S167" i="21"/>
  <c r="R167" i="21"/>
  <c r="W167" i="21" l="1"/>
  <c r="V167" i="21"/>
  <c r="Q165" i="21" l="1"/>
  <c r="K170" i="21"/>
  <c r="U170" i="21" l="1"/>
  <c r="K161" i="21"/>
  <c r="T170" i="21" l="1"/>
  <c r="W170" i="21" s="1"/>
  <c r="V170" i="21" l="1"/>
  <c r="R170" i="21"/>
  <c r="S170" i="21"/>
  <c r="T88" i="21" l="1"/>
  <c r="W88" i="21" s="1"/>
  <c r="T89" i="21"/>
  <c r="T90" i="21"/>
  <c r="T91" i="21"/>
  <c r="S88" i="21"/>
  <c r="S89" i="21"/>
  <c r="S90" i="21"/>
  <c r="S91" i="21"/>
  <c r="R88" i="21"/>
  <c r="R89" i="21"/>
  <c r="R90" i="21"/>
  <c r="R91" i="21"/>
  <c r="V88" i="21" l="1"/>
  <c r="Q9" i="21" l="1"/>
  <c r="P9" i="21"/>
  <c r="K9" i="21"/>
  <c r="J9" i="21"/>
  <c r="U9" i="21"/>
  <c r="T9" i="21"/>
  <c r="S9" i="21"/>
  <c r="R9" i="21"/>
  <c r="M86" i="21"/>
  <c r="O3" i="21" l="1"/>
  <c r="T161" i="21" l="1"/>
  <c r="T159" i="21"/>
  <c r="S161" i="21"/>
  <c r="S159" i="21"/>
  <c r="R161" i="21"/>
  <c r="R159" i="21"/>
  <c r="W159" i="21" l="1"/>
  <c r="V159" i="21"/>
  <c r="V161" i="21"/>
  <c r="W161" i="21"/>
  <c r="T10" i="21"/>
  <c r="S169" i="21"/>
  <c r="S72" i="21" l="1"/>
  <c r="J99" i="21" l="1"/>
  <c r="U119" i="21"/>
  <c r="U120" i="21"/>
  <c r="U121" i="21"/>
  <c r="U122" i="21"/>
  <c r="U123" i="21"/>
  <c r="U124" i="21"/>
  <c r="U125" i="21"/>
  <c r="U126" i="21"/>
  <c r="T119" i="21"/>
  <c r="T120" i="21"/>
  <c r="T121" i="21"/>
  <c r="T122" i="21"/>
  <c r="T123" i="21"/>
  <c r="T124" i="21"/>
  <c r="T125" i="21"/>
  <c r="T126" i="21"/>
  <c r="K119" i="21"/>
  <c r="K120" i="21"/>
  <c r="K121" i="21"/>
  <c r="K122" i="21"/>
  <c r="K123" i="21"/>
  <c r="K124" i="21"/>
  <c r="K125" i="21"/>
  <c r="K126" i="21"/>
  <c r="U85" i="21"/>
  <c r="T85" i="21"/>
  <c r="S85" i="21"/>
  <c r="R85" i="21"/>
  <c r="K85" i="21"/>
  <c r="W126" i="21" l="1"/>
  <c r="V122" i="21"/>
  <c r="W85" i="21"/>
  <c r="V125" i="21"/>
  <c r="V121" i="21"/>
  <c r="W124" i="21"/>
  <c r="W120" i="21"/>
  <c r="V120" i="21"/>
  <c r="V123" i="21"/>
  <c r="V119" i="21"/>
  <c r="W123" i="21"/>
  <c r="W122" i="21"/>
  <c r="V124" i="21"/>
  <c r="W119" i="21"/>
  <c r="W125" i="21"/>
  <c r="W121" i="21"/>
  <c r="V126" i="21"/>
  <c r="V85" i="21"/>
  <c r="K160" i="21"/>
  <c r="K158" i="21"/>
  <c r="U31" i="21" l="1"/>
  <c r="T31" i="21"/>
  <c r="S31" i="21"/>
  <c r="R31" i="21"/>
  <c r="K31" i="21"/>
  <c r="K32" i="21"/>
  <c r="R32" i="21"/>
  <c r="S32" i="21"/>
  <c r="T32" i="21"/>
  <c r="U32" i="21"/>
  <c r="O38" i="21"/>
  <c r="M38" i="21"/>
  <c r="L38" i="21"/>
  <c r="N38" i="21"/>
  <c r="Q38" i="21" l="1"/>
  <c r="P38" i="21"/>
  <c r="J7" i="21"/>
  <c r="W31" i="21"/>
  <c r="V32" i="21"/>
  <c r="W32" i="21"/>
  <c r="V31" i="21"/>
  <c r="S163" i="21" l="1"/>
  <c r="H38" i="21"/>
  <c r="F38" i="21"/>
  <c r="G38" i="21"/>
  <c r="J38" i="21" l="1"/>
  <c r="U169" i="21"/>
  <c r="T169" i="21"/>
  <c r="R169" i="21"/>
  <c r="K169" i="21"/>
  <c r="T157" i="21"/>
  <c r="T158" i="21"/>
  <c r="T160" i="21"/>
  <c r="S157" i="21"/>
  <c r="S158" i="21"/>
  <c r="S160" i="21"/>
  <c r="R157" i="21"/>
  <c r="R158" i="21"/>
  <c r="R160" i="21"/>
  <c r="W160" i="21" l="1"/>
  <c r="V160" i="21"/>
  <c r="V157" i="21"/>
  <c r="W157" i="21"/>
  <c r="V158" i="21"/>
  <c r="W158" i="21"/>
  <c r="W169" i="21"/>
  <c r="V169" i="21"/>
  <c r="K42" i="21"/>
  <c r="K43" i="21"/>
  <c r="U43" i="21"/>
  <c r="T43" i="21"/>
  <c r="S43" i="21"/>
  <c r="R43" i="21"/>
  <c r="W43" i="21" l="1"/>
  <c r="V43" i="21"/>
  <c r="K168" i="21" l="1"/>
  <c r="U168" i="21"/>
  <c r="T168" i="21" l="1"/>
  <c r="V168" i="21" s="1"/>
  <c r="R168" i="21"/>
  <c r="S168" i="21"/>
  <c r="W168" i="21" l="1"/>
  <c r="U165" i="21"/>
  <c r="T165" i="21"/>
  <c r="S165" i="21"/>
  <c r="R165" i="21"/>
  <c r="T41" i="21"/>
  <c r="T42" i="21"/>
  <c r="T44" i="21"/>
  <c r="T45" i="21"/>
  <c r="T46" i="21"/>
  <c r="T47" i="21"/>
  <c r="T48" i="21"/>
  <c r="T49" i="21"/>
  <c r="T50" i="21"/>
  <c r="V165" i="21" l="1"/>
  <c r="W165" i="21"/>
  <c r="U41" i="21"/>
  <c r="V41" i="21" s="1"/>
  <c r="U42" i="21"/>
  <c r="V42" i="21" s="1"/>
  <c r="U44" i="21"/>
  <c r="V44" i="21" s="1"/>
  <c r="S41" i="21"/>
  <c r="S42" i="21"/>
  <c r="S44" i="21"/>
  <c r="R41" i="21"/>
  <c r="R42" i="21"/>
  <c r="R44" i="21"/>
  <c r="Q175" i="21"/>
  <c r="Q176" i="21"/>
  <c r="K175" i="21"/>
  <c r="K176" i="21"/>
  <c r="N71" i="21"/>
  <c r="W44" i="21" l="1"/>
  <c r="W42" i="21"/>
  <c r="W41" i="21"/>
  <c r="K173" i="21"/>
  <c r="K165" i="21"/>
  <c r="U173" i="21"/>
  <c r="T173" i="21"/>
  <c r="R173" i="21"/>
  <c r="V173" i="21" l="1"/>
  <c r="W173" i="21"/>
  <c r="U164" i="21" l="1"/>
  <c r="T164" i="21"/>
  <c r="S164" i="21"/>
  <c r="R164" i="21"/>
  <c r="Q164" i="21"/>
  <c r="K164" i="21"/>
  <c r="W164" i="21" l="1"/>
  <c r="V164" i="21"/>
  <c r="U145" i="21" l="1"/>
  <c r="U146" i="21"/>
  <c r="T145" i="21"/>
  <c r="T146" i="21"/>
  <c r="S145" i="21"/>
  <c r="S146" i="21"/>
  <c r="R145" i="21"/>
  <c r="R146" i="21"/>
  <c r="K145" i="21"/>
  <c r="K146" i="21"/>
  <c r="R119" i="21"/>
  <c r="R120" i="21"/>
  <c r="R121" i="21"/>
  <c r="R122" i="21"/>
  <c r="R123" i="21"/>
  <c r="R124" i="21"/>
  <c r="R125" i="21"/>
  <c r="R126" i="21"/>
  <c r="R127" i="21"/>
  <c r="R128" i="21"/>
  <c r="R129" i="21"/>
  <c r="R131" i="21"/>
  <c r="R132" i="21"/>
  <c r="R133" i="21"/>
  <c r="R134" i="21"/>
  <c r="R135" i="21"/>
  <c r="S119" i="21"/>
  <c r="S120" i="21"/>
  <c r="S121" i="21"/>
  <c r="S122" i="21"/>
  <c r="S123" i="21"/>
  <c r="S124" i="21"/>
  <c r="S125" i="21"/>
  <c r="S126" i="21"/>
  <c r="S127" i="21"/>
  <c r="S128" i="21"/>
  <c r="S129" i="21"/>
  <c r="S131" i="21"/>
  <c r="S132" i="21"/>
  <c r="S133" i="21"/>
  <c r="S134" i="21"/>
  <c r="S135" i="21"/>
  <c r="U127" i="21"/>
  <c r="U128" i="21"/>
  <c r="U129" i="21"/>
  <c r="U131" i="21"/>
  <c r="U132" i="21"/>
  <c r="U133" i="21"/>
  <c r="U134" i="21"/>
  <c r="U135" i="21"/>
  <c r="K127" i="21"/>
  <c r="K128" i="21"/>
  <c r="K129" i="21"/>
  <c r="K131" i="21"/>
  <c r="K132" i="21"/>
  <c r="K133" i="21"/>
  <c r="K134" i="21"/>
  <c r="K135" i="21"/>
  <c r="V145" i="21" l="1"/>
  <c r="W146" i="21"/>
  <c r="W145" i="21"/>
  <c r="V146" i="21"/>
  <c r="R99" i="21"/>
  <c r="L136" i="21"/>
  <c r="G136" i="21"/>
  <c r="J136" i="21" s="1"/>
  <c r="F136" i="21"/>
  <c r="O136" i="21"/>
  <c r="M136" i="21"/>
  <c r="N136" i="21"/>
  <c r="T127" i="21"/>
  <c r="W127" i="21" s="1"/>
  <c r="T128" i="21"/>
  <c r="W128" i="21" s="1"/>
  <c r="T129" i="21"/>
  <c r="W129" i="21" s="1"/>
  <c r="T131" i="21"/>
  <c r="W131" i="21" s="1"/>
  <c r="T132" i="21"/>
  <c r="W132" i="21" s="1"/>
  <c r="T133" i="21"/>
  <c r="W133" i="21" s="1"/>
  <c r="T134" i="21"/>
  <c r="W134" i="21" s="1"/>
  <c r="T135" i="21"/>
  <c r="P136" i="21" l="1"/>
  <c r="Q136" i="21"/>
  <c r="T99" i="21"/>
  <c r="S99" i="21"/>
  <c r="V135" i="21"/>
  <c r="W135" i="21"/>
  <c r="U147" i="21" l="1"/>
  <c r="U149" i="21"/>
  <c r="U163" i="21"/>
  <c r="U166" i="21"/>
  <c r="U39" i="21"/>
  <c r="U45" i="21"/>
  <c r="V45" i="21" s="1"/>
  <c r="U46" i="21"/>
  <c r="V46" i="21" s="1"/>
  <c r="U47" i="21"/>
  <c r="V47" i="21" s="1"/>
  <c r="U48" i="21"/>
  <c r="U49" i="21"/>
  <c r="U50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2" i="21"/>
  <c r="U73" i="21"/>
  <c r="U74" i="21"/>
  <c r="U75" i="21"/>
  <c r="U77" i="21"/>
  <c r="U78" i="21"/>
  <c r="U79" i="21"/>
  <c r="U80" i="21"/>
  <c r="U81" i="21"/>
  <c r="U82" i="21"/>
  <c r="U83" i="21"/>
  <c r="U84" i="21"/>
  <c r="U87" i="21"/>
  <c r="U89" i="21"/>
  <c r="U90" i="21"/>
  <c r="U91" i="21"/>
  <c r="U92" i="21"/>
  <c r="U93" i="21"/>
  <c r="U94" i="21"/>
  <c r="U95" i="21"/>
  <c r="U96" i="21"/>
  <c r="U97" i="21"/>
  <c r="U98" i="21"/>
  <c r="U100" i="21"/>
  <c r="U101" i="21"/>
  <c r="U102" i="21"/>
  <c r="U103" i="21"/>
  <c r="U104" i="21"/>
  <c r="U105" i="21"/>
  <c r="U106" i="21"/>
  <c r="U107" i="21"/>
  <c r="U108" i="21"/>
  <c r="U109" i="21"/>
  <c r="U111" i="21"/>
  <c r="U114" i="21"/>
  <c r="U115" i="21"/>
  <c r="U116" i="21"/>
  <c r="U117" i="21"/>
  <c r="U118" i="21"/>
  <c r="U137" i="21"/>
  <c r="U138" i="21"/>
  <c r="U139" i="21"/>
  <c r="U140" i="21"/>
  <c r="U141" i="21"/>
  <c r="U142" i="21"/>
  <c r="U143" i="21"/>
  <c r="U144" i="21"/>
  <c r="U33" i="21"/>
  <c r="U34" i="21"/>
  <c r="U35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10" i="21"/>
  <c r="U7" i="21" l="1"/>
  <c r="U99" i="21"/>
  <c r="W89" i="21"/>
  <c r="V89" i="21"/>
  <c r="W91" i="21"/>
  <c r="V91" i="21"/>
  <c r="W90" i="21"/>
  <c r="V90" i="21"/>
  <c r="V129" i="21"/>
  <c r="V132" i="21"/>
  <c r="V128" i="21"/>
  <c r="U136" i="21"/>
  <c r="V131" i="21"/>
  <c r="V127" i="21"/>
  <c r="V133" i="21"/>
  <c r="V134" i="21"/>
  <c r="T142" i="21"/>
  <c r="W142" i="21" s="1"/>
  <c r="S142" i="21"/>
  <c r="R142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3" i="21"/>
  <c r="K34" i="21"/>
  <c r="K35" i="21"/>
  <c r="K39" i="21"/>
  <c r="K41" i="21"/>
  <c r="K44" i="21"/>
  <c r="K45" i="21"/>
  <c r="K46" i="21"/>
  <c r="K47" i="21"/>
  <c r="K48" i="21"/>
  <c r="K49" i="21"/>
  <c r="K50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2" i="21"/>
  <c r="K73" i="21"/>
  <c r="K74" i="21"/>
  <c r="K75" i="21"/>
  <c r="K77" i="21"/>
  <c r="K78" i="21"/>
  <c r="K79" i="21"/>
  <c r="K80" i="21"/>
  <c r="K81" i="21"/>
  <c r="K82" i="21"/>
  <c r="K83" i="21"/>
  <c r="K84" i="21"/>
  <c r="K87" i="21"/>
  <c r="K89" i="21"/>
  <c r="K90" i="21"/>
  <c r="K91" i="21"/>
  <c r="K92" i="21"/>
  <c r="K93" i="21"/>
  <c r="K94" i="21"/>
  <c r="K95" i="21"/>
  <c r="K96" i="21"/>
  <c r="K97" i="21"/>
  <c r="K98" i="21"/>
  <c r="K100" i="21"/>
  <c r="K101" i="21"/>
  <c r="K102" i="21"/>
  <c r="K103" i="21"/>
  <c r="K104" i="21"/>
  <c r="K105" i="21"/>
  <c r="K106" i="21"/>
  <c r="K107" i="21"/>
  <c r="K108" i="21"/>
  <c r="K109" i="21"/>
  <c r="K111" i="21"/>
  <c r="K114" i="21"/>
  <c r="K115" i="21"/>
  <c r="K116" i="21"/>
  <c r="K117" i="21"/>
  <c r="K118" i="21"/>
  <c r="K137" i="21"/>
  <c r="K138" i="21"/>
  <c r="K139" i="21"/>
  <c r="K140" i="21"/>
  <c r="K141" i="21"/>
  <c r="K142" i="21"/>
  <c r="K143" i="21"/>
  <c r="K144" i="21"/>
  <c r="K147" i="21"/>
  <c r="K153" i="21"/>
  <c r="K154" i="21"/>
  <c r="K149" i="21"/>
  <c r="K155" i="21"/>
  <c r="K156" i="21"/>
  <c r="K157" i="21"/>
  <c r="K166" i="21"/>
  <c r="K10" i="21"/>
  <c r="K11" i="21"/>
  <c r="T143" i="21"/>
  <c r="W143" i="21" s="1"/>
  <c r="W141" i="21"/>
  <c r="W140" i="21"/>
  <c r="Q163" i="21" l="1"/>
  <c r="K163" i="21"/>
  <c r="U148" i="21" l="1"/>
  <c r="K148" i="21"/>
  <c r="K99" i="21" l="1"/>
  <c r="V142" i="21"/>
  <c r="H86" i="21"/>
  <c r="G86" i="21"/>
  <c r="F86" i="21"/>
  <c r="N86" i="21"/>
  <c r="O86" i="21"/>
  <c r="L86" i="21"/>
  <c r="V140" i="21"/>
  <c r="V141" i="21"/>
  <c r="R141" i="21"/>
  <c r="S141" i="21"/>
  <c r="R140" i="21"/>
  <c r="S140" i="21"/>
  <c r="Q86" i="21" l="1"/>
  <c r="P86" i="21"/>
  <c r="J86" i="21"/>
  <c r="U86" i="21"/>
  <c r="K86" i="21"/>
  <c r="T94" i="21"/>
  <c r="S94" i="21"/>
  <c r="R94" i="21"/>
  <c r="W94" i="21" l="1"/>
  <c r="K7" i="21"/>
  <c r="V94" i="21"/>
  <c r="M76" i="21" l="1"/>
  <c r="S137" i="21" l="1"/>
  <c r="R137" i="21"/>
  <c r="W137" i="21" l="1"/>
  <c r="K136" i="21"/>
  <c r="V137" i="21"/>
  <c r="R156" i="21"/>
  <c r="S156" i="21"/>
  <c r="T156" i="21"/>
  <c r="V156" i="21" l="1"/>
  <c r="W156" i="21"/>
  <c r="S175" i="21"/>
  <c r="U175" i="21" l="1"/>
  <c r="T175" i="21"/>
  <c r="R175" i="21"/>
  <c r="W175" i="21" l="1"/>
  <c r="V175" i="21"/>
  <c r="T155" i="21"/>
  <c r="S155" i="21"/>
  <c r="R155" i="21"/>
  <c r="T103" i="21"/>
  <c r="W103" i="21" s="1"/>
  <c r="S103" i="21"/>
  <c r="R103" i="21"/>
  <c r="O51" i="21"/>
  <c r="M51" i="21"/>
  <c r="L51" i="21"/>
  <c r="H51" i="21"/>
  <c r="F51" i="21"/>
  <c r="T62" i="21"/>
  <c r="W62" i="21" s="1"/>
  <c r="S62" i="21"/>
  <c r="R62" i="21"/>
  <c r="P51" i="21" l="1"/>
  <c r="Q51" i="21"/>
  <c r="J51" i="21"/>
  <c r="W155" i="21"/>
  <c r="V155" i="21"/>
  <c r="U51" i="21"/>
  <c r="K51" i="21"/>
  <c r="V103" i="21"/>
  <c r="V62" i="21"/>
  <c r="T106" i="21"/>
  <c r="W106" i="21" s="1"/>
  <c r="S106" i="21"/>
  <c r="R106" i="21"/>
  <c r="V106" i="21" l="1"/>
  <c r="T69" i="21" l="1"/>
  <c r="S69" i="21"/>
  <c r="R69" i="21"/>
  <c r="T68" i="21"/>
  <c r="W68" i="21" s="1"/>
  <c r="S68" i="21"/>
  <c r="R68" i="21"/>
  <c r="W69" i="21" l="1"/>
  <c r="V68" i="21"/>
  <c r="V69" i="21"/>
  <c r="T138" i="21"/>
  <c r="S138" i="21"/>
  <c r="R138" i="21"/>
  <c r="R118" i="21"/>
  <c r="S118" i="21"/>
  <c r="T118" i="21"/>
  <c r="W118" i="21" s="1"/>
  <c r="T98" i="21"/>
  <c r="W98" i="21" s="1"/>
  <c r="S98" i="21"/>
  <c r="R98" i="21"/>
  <c r="T61" i="21"/>
  <c r="W61" i="21" s="1"/>
  <c r="S61" i="21"/>
  <c r="R61" i="21"/>
  <c r="W138" i="21" l="1"/>
  <c r="V98" i="21"/>
  <c r="V138" i="21"/>
  <c r="V118" i="21"/>
  <c r="V61" i="21"/>
  <c r="T149" i="21" l="1"/>
  <c r="W149" i="21" s="1"/>
  <c r="S149" i="21"/>
  <c r="R149" i="21"/>
  <c r="V149" i="21" l="1"/>
  <c r="M71" i="21"/>
  <c r="M174" i="21" s="1"/>
  <c r="M8" i="21" l="1"/>
  <c r="O190" i="21" l="1"/>
  <c r="N190" i="21"/>
  <c r="M190" i="21"/>
  <c r="L190" i="21"/>
  <c r="G190" i="21"/>
  <c r="H190" i="21"/>
  <c r="F190" i="21"/>
  <c r="S190" i="21" s="1"/>
  <c r="R190" i="21" l="1"/>
  <c r="K190" i="21"/>
  <c r="J190" i="21"/>
  <c r="U190" i="21"/>
  <c r="T190" i="21"/>
  <c r="P190" i="21"/>
  <c r="Q190" i="21"/>
  <c r="T115" i="21"/>
  <c r="W115" i="21" s="1"/>
  <c r="S115" i="21"/>
  <c r="R115" i="21"/>
  <c r="T116" i="21"/>
  <c r="W116" i="21" s="1"/>
  <c r="S116" i="21"/>
  <c r="R116" i="21"/>
  <c r="W190" i="21" l="1"/>
  <c r="V190" i="21"/>
  <c r="V116" i="21"/>
  <c r="V115" i="21"/>
  <c r="T33" i="21"/>
  <c r="S33" i="21"/>
  <c r="R33" i="21"/>
  <c r="W33" i="21" l="1"/>
  <c r="V33" i="21"/>
  <c r="O188" i="21" l="1"/>
  <c r="N188" i="21"/>
  <c r="M188" i="21"/>
  <c r="L188" i="21"/>
  <c r="G188" i="21"/>
  <c r="H188" i="21"/>
  <c r="F188" i="21"/>
  <c r="S188" i="21" s="1"/>
  <c r="O185" i="21"/>
  <c r="P185" i="21" s="1"/>
  <c r="N185" i="21"/>
  <c r="N200" i="21" s="1"/>
  <c r="T200" i="21" s="1"/>
  <c r="M185" i="21"/>
  <c r="L185" i="21"/>
  <c r="L200" i="21" s="1"/>
  <c r="R200" i="21" s="1"/>
  <c r="G185" i="21"/>
  <c r="H185" i="21"/>
  <c r="F185" i="21"/>
  <c r="T28" i="21"/>
  <c r="S28" i="21"/>
  <c r="R28" i="21"/>
  <c r="T19" i="21"/>
  <c r="W19" i="21" s="1"/>
  <c r="S19" i="21"/>
  <c r="R19" i="21"/>
  <c r="T20" i="21"/>
  <c r="W20" i="21" s="1"/>
  <c r="S20" i="21"/>
  <c r="R20" i="21"/>
  <c r="T35" i="21"/>
  <c r="S35" i="21"/>
  <c r="R35" i="21"/>
  <c r="M200" i="21" l="1"/>
  <c r="S200" i="21" s="1"/>
  <c r="S185" i="21"/>
  <c r="R185" i="21"/>
  <c r="J185" i="21"/>
  <c r="P188" i="21"/>
  <c r="Q188" i="21"/>
  <c r="J188" i="21"/>
  <c r="U188" i="21"/>
  <c r="T185" i="21"/>
  <c r="U185" i="21"/>
  <c r="R188" i="21"/>
  <c r="T188" i="21"/>
  <c r="W28" i="21"/>
  <c r="Q185" i="21"/>
  <c r="K188" i="21"/>
  <c r="K185" i="21"/>
  <c r="W35" i="21"/>
  <c r="V28" i="21"/>
  <c r="V20" i="21"/>
  <c r="V35" i="21"/>
  <c r="V19" i="21"/>
  <c r="V188" i="21" l="1"/>
  <c r="W188" i="21"/>
  <c r="W185" i="21"/>
  <c r="V185" i="21"/>
  <c r="T105" i="21"/>
  <c r="W105" i="21" s="1"/>
  <c r="S105" i="21"/>
  <c r="R105" i="21"/>
  <c r="V105" i="21" l="1"/>
  <c r="H76" i="21" l="1"/>
  <c r="R53" i="21" l="1"/>
  <c r="S53" i="21"/>
  <c r="T53" i="21"/>
  <c r="W53" i="21" s="1"/>
  <c r="R54" i="21"/>
  <c r="S54" i="21"/>
  <c r="T54" i="21"/>
  <c r="W54" i="21" s="1"/>
  <c r="R55" i="21"/>
  <c r="S55" i="21"/>
  <c r="T55" i="21"/>
  <c r="W55" i="21" s="1"/>
  <c r="R56" i="21"/>
  <c r="S56" i="21"/>
  <c r="T56" i="21"/>
  <c r="W56" i="21" s="1"/>
  <c r="R57" i="21"/>
  <c r="S57" i="21"/>
  <c r="T57" i="21"/>
  <c r="W57" i="21" s="1"/>
  <c r="R58" i="21"/>
  <c r="S58" i="21"/>
  <c r="T58" i="21"/>
  <c r="W58" i="21" s="1"/>
  <c r="R59" i="21"/>
  <c r="S59" i="21"/>
  <c r="T59" i="21"/>
  <c r="W59" i="21" s="1"/>
  <c r="R60" i="21"/>
  <c r="S60" i="21"/>
  <c r="T60" i="21"/>
  <c r="W60" i="21" s="1"/>
  <c r="R63" i="21"/>
  <c r="S63" i="21"/>
  <c r="T63" i="21"/>
  <c r="W63" i="21" s="1"/>
  <c r="R64" i="21"/>
  <c r="S64" i="21"/>
  <c r="T64" i="21"/>
  <c r="W64" i="21" s="1"/>
  <c r="R65" i="21"/>
  <c r="S65" i="21"/>
  <c r="T65" i="21"/>
  <c r="W65" i="21" s="1"/>
  <c r="R66" i="21"/>
  <c r="S66" i="21"/>
  <c r="T66" i="21"/>
  <c r="W66" i="21" s="1"/>
  <c r="R67" i="21"/>
  <c r="S67" i="21"/>
  <c r="T67" i="21"/>
  <c r="W67" i="21" s="1"/>
  <c r="R70" i="21"/>
  <c r="S70" i="21"/>
  <c r="T70" i="21"/>
  <c r="W70" i="21" s="1"/>
  <c r="R10" i="21"/>
  <c r="S10" i="21"/>
  <c r="R11" i="21"/>
  <c r="S11" i="21"/>
  <c r="T11" i="21"/>
  <c r="W11" i="21" s="1"/>
  <c r="R12" i="21"/>
  <c r="S12" i="21"/>
  <c r="T12" i="21"/>
  <c r="W12" i="21" s="1"/>
  <c r="R13" i="21"/>
  <c r="S13" i="21"/>
  <c r="T13" i="21"/>
  <c r="W13" i="21" s="1"/>
  <c r="R14" i="21"/>
  <c r="S14" i="21"/>
  <c r="T14" i="21"/>
  <c r="W14" i="21" s="1"/>
  <c r="R15" i="21"/>
  <c r="S15" i="21"/>
  <c r="T15" i="21"/>
  <c r="W15" i="21" s="1"/>
  <c r="R16" i="21"/>
  <c r="S16" i="21"/>
  <c r="T16" i="21"/>
  <c r="W16" i="21" s="1"/>
  <c r="R17" i="21"/>
  <c r="S17" i="21"/>
  <c r="T17" i="21"/>
  <c r="W17" i="21" s="1"/>
  <c r="R18" i="21"/>
  <c r="S18" i="21"/>
  <c r="T18" i="21"/>
  <c r="R21" i="21"/>
  <c r="S21" i="21"/>
  <c r="T21" i="21"/>
  <c r="W21" i="21" s="1"/>
  <c r="R22" i="21"/>
  <c r="S22" i="21"/>
  <c r="T22" i="21"/>
  <c r="W22" i="21" s="1"/>
  <c r="R23" i="21"/>
  <c r="S23" i="21"/>
  <c r="T23" i="21"/>
  <c r="W23" i="21" s="1"/>
  <c r="R24" i="21"/>
  <c r="S24" i="21"/>
  <c r="T24" i="21"/>
  <c r="W24" i="21" s="1"/>
  <c r="R25" i="21"/>
  <c r="S25" i="21"/>
  <c r="T25" i="21"/>
  <c r="W25" i="21" s="1"/>
  <c r="R26" i="21"/>
  <c r="S26" i="21"/>
  <c r="T26" i="21"/>
  <c r="W26" i="21" s="1"/>
  <c r="R27" i="21"/>
  <c r="S27" i="21"/>
  <c r="T27" i="21"/>
  <c r="W27" i="21" s="1"/>
  <c r="R29" i="21"/>
  <c r="S29" i="21"/>
  <c r="T29" i="21"/>
  <c r="R30" i="21"/>
  <c r="S30" i="21"/>
  <c r="T30" i="21"/>
  <c r="W30" i="21" s="1"/>
  <c r="R34" i="21"/>
  <c r="S34" i="21"/>
  <c r="T34" i="21"/>
  <c r="W34" i="21" s="1"/>
  <c r="R39" i="21"/>
  <c r="S39" i="21"/>
  <c r="T39" i="21"/>
  <c r="T38" i="21" s="1"/>
  <c r="R45" i="21"/>
  <c r="S45" i="21"/>
  <c r="W45" i="21"/>
  <c r="R46" i="21"/>
  <c r="S46" i="21"/>
  <c r="R47" i="21"/>
  <c r="S47" i="21"/>
  <c r="W47" i="21"/>
  <c r="R48" i="21"/>
  <c r="S48" i="21"/>
  <c r="W48" i="21"/>
  <c r="R49" i="21"/>
  <c r="S49" i="21"/>
  <c r="W49" i="21"/>
  <c r="R50" i="21"/>
  <c r="S50" i="21"/>
  <c r="W50" i="21"/>
  <c r="R72" i="21"/>
  <c r="T72" i="21"/>
  <c r="W72" i="21" s="1"/>
  <c r="R73" i="21"/>
  <c r="S73" i="21"/>
  <c r="T73" i="21"/>
  <c r="W73" i="21" s="1"/>
  <c r="R74" i="21"/>
  <c r="S74" i="21"/>
  <c r="T74" i="21"/>
  <c r="W74" i="21" s="1"/>
  <c r="R75" i="21"/>
  <c r="S75" i="21"/>
  <c r="T75" i="21"/>
  <c r="W75" i="21" s="1"/>
  <c r="R77" i="21"/>
  <c r="S77" i="21"/>
  <c r="T77" i="21"/>
  <c r="W77" i="21" s="1"/>
  <c r="R78" i="21"/>
  <c r="S78" i="21"/>
  <c r="T78" i="21"/>
  <c r="W78" i="21" s="1"/>
  <c r="R79" i="21"/>
  <c r="S79" i="21"/>
  <c r="T79" i="21"/>
  <c r="W79" i="21" s="1"/>
  <c r="R80" i="21"/>
  <c r="S80" i="21"/>
  <c r="T80" i="21"/>
  <c r="W80" i="21" s="1"/>
  <c r="R81" i="21"/>
  <c r="S81" i="21"/>
  <c r="T81" i="21"/>
  <c r="W81" i="21" s="1"/>
  <c r="R82" i="21"/>
  <c r="S82" i="21"/>
  <c r="T82" i="21"/>
  <c r="W82" i="21" s="1"/>
  <c r="R83" i="21"/>
  <c r="S83" i="21"/>
  <c r="T83" i="21"/>
  <c r="W83" i="21" s="1"/>
  <c r="R84" i="21"/>
  <c r="S84" i="21"/>
  <c r="T84" i="21"/>
  <c r="W84" i="21" s="1"/>
  <c r="R87" i="21"/>
  <c r="S87" i="21"/>
  <c r="T87" i="21"/>
  <c r="W87" i="21" s="1"/>
  <c r="R92" i="21"/>
  <c r="S92" i="21"/>
  <c r="T92" i="21"/>
  <c r="W92" i="21" s="1"/>
  <c r="R93" i="21"/>
  <c r="T93" i="21"/>
  <c r="W93" i="21" s="1"/>
  <c r="R95" i="21"/>
  <c r="S95" i="21"/>
  <c r="T95" i="21"/>
  <c r="W95" i="21" s="1"/>
  <c r="R96" i="21"/>
  <c r="S96" i="21"/>
  <c r="T96" i="21"/>
  <c r="W96" i="21" s="1"/>
  <c r="R97" i="21"/>
  <c r="S97" i="21"/>
  <c r="T97" i="21"/>
  <c r="R100" i="21"/>
  <c r="S100" i="21"/>
  <c r="T100" i="21"/>
  <c r="R101" i="21"/>
  <c r="S101" i="21"/>
  <c r="T101" i="21"/>
  <c r="R102" i="21"/>
  <c r="S102" i="21"/>
  <c r="T102" i="21"/>
  <c r="W102" i="21" s="1"/>
  <c r="R104" i="21"/>
  <c r="S104" i="21"/>
  <c r="T104" i="21"/>
  <c r="W104" i="21" s="1"/>
  <c r="R107" i="21"/>
  <c r="S107" i="21"/>
  <c r="T107" i="21"/>
  <c r="W107" i="21" s="1"/>
  <c r="R108" i="21"/>
  <c r="S108" i="21"/>
  <c r="T108" i="21"/>
  <c r="W108" i="21" s="1"/>
  <c r="R109" i="21"/>
  <c r="S109" i="21"/>
  <c r="T109" i="21"/>
  <c r="W109" i="21" s="1"/>
  <c r="R111" i="21"/>
  <c r="S111" i="21"/>
  <c r="T111" i="21"/>
  <c r="W111" i="21" s="1"/>
  <c r="R114" i="21"/>
  <c r="S114" i="21"/>
  <c r="T114" i="21"/>
  <c r="W114" i="21" s="1"/>
  <c r="R117" i="21"/>
  <c r="S117" i="21"/>
  <c r="T117" i="21"/>
  <c r="W117" i="21" s="1"/>
  <c r="R139" i="21"/>
  <c r="S139" i="21"/>
  <c r="R143" i="21"/>
  <c r="S143" i="21"/>
  <c r="R144" i="21"/>
  <c r="S144" i="21"/>
  <c r="T144" i="21"/>
  <c r="T136" i="21" s="1"/>
  <c r="R147" i="21"/>
  <c r="S147" i="21"/>
  <c r="T147" i="21"/>
  <c r="W147" i="21" s="1"/>
  <c r="R148" i="21"/>
  <c r="S148" i="21"/>
  <c r="T148" i="21"/>
  <c r="W148" i="21" s="1"/>
  <c r="R153" i="21"/>
  <c r="S153" i="21"/>
  <c r="T153" i="21"/>
  <c r="R154" i="21"/>
  <c r="S154" i="21"/>
  <c r="T154" i="21"/>
  <c r="R163" i="21"/>
  <c r="T163" i="21"/>
  <c r="W163" i="21" s="1"/>
  <c r="R166" i="21"/>
  <c r="S166" i="21"/>
  <c r="T166" i="21"/>
  <c r="W166" i="21" s="1"/>
  <c r="O187" i="21"/>
  <c r="N187" i="21"/>
  <c r="M187" i="21"/>
  <c r="L187" i="21"/>
  <c r="G187" i="21"/>
  <c r="H187" i="21"/>
  <c r="F187" i="21"/>
  <c r="S187" i="21" s="1"/>
  <c r="O186" i="21"/>
  <c r="N186" i="21"/>
  <c r="M186" i="21"/>
  <c r="L186" i="21"/>
  <c r="G186" i="21"/>
  <c r="H186" i="21"/>
  <c r="F186" i="21"/>
  <c r="S186" i="21" s="1"/>
  <c r="N76" i="21"/>
  <c r="N174" i="21" s="1"/>
  <c r="L76" i="21"/>
  <c r="G76" i="21"/>
  <c r="J76" i="21" s="1"/>
  <c r="F76" i="21"/>
  <c r="T7" i="21" l="1"/>
  <c r="S7" i="21"/>
  <c r="R7" i="21"/>
  <c r="H197" i="21"/>
  <c r="V7" i="21"/>
  <c r="F197" i="21"/>
  <c r="G197" i="21"/>
  <c r="G195" i="21"/>
  <c r="P186" i="21"/>
  <c r="N6" i="21"/>
  <c r="Q76" i="21"/>
  <c r="P76" i="21"/>
  <c r="P187" i="21"/>
  <c r="S136" i="21"/>
  <c r="J187" i="21"/>
  <c r="J186" i="21"/>
  <c r="W154" i="21"/>
  <c r="V154" i="21"/>
  <c r="V153" i="21"/>
  <c r="W153" i="21"/>
  <c r="R187" i="21"/>
  <c r="U186" i="21"/>
  <c r="T187" i="21"/>
  <c r="R186" i="21"/>
  <c r="T186" i="21"/>
  <c r="U187" i="21"/>
  <c r="S38" i="21"/>
  <c r="R38" i="21"/>
  <c r="W39" i="21"/>
  <c r="K187" i="21"/>
  <c r="Q187" i="21"/>
  <c r="Q186" i="21"/>
  <c r="K186" i="21"/>
  <c r="U76" i="21"/>
  <c r="R136" i="21"/>
  <c r="W139" i="21"/>
  <c r="W100" i="21"/>
  <c r="W99" i="21"/>
  <c r="W144" i="21"/>
  <c r="W101" i="21"/>
  <c r="K76" i="21"/>
  <c r="W46" i="21"/>
  <c r="W97" i="21"/>
  <c r="W29" i="21"/>
  <c r="W18" i="21"/>
  <c r="W10" i="21"/>
  <c r="T86" i="21"/>
  <c r="R86" i="21"/>
  <c r="S86" i="21"/>
  <c r="V139" i="21"/>
  <c r="S76" i="21"/>
  <c r="S71" i="21"/>
  <c r="R76" i="21"/>
  <c r="T76" i="21"/>
  <c r="T71" i="21"/>
  <c r="R71" i="21"/>
  <c r="V80" i="21"/>
  <c r="V163" i="21"/>
  <c r="V114" i="21"/>
  <c r="W7" i="21" l="1"/>
  <c r="J197" i="21"/>
  <c r="K197" i="21"/>
  <c r="W86" i="21"/>
  <c r="W186" i="21"/>
  <c r="V186" i="21"/>
  <c r="W187" i="21"/>
  <c r="V187" i="21"/>
  <c r="W9" i="21"/>
  <c r="W76" i="21"/>
  <c r="V136" i="21"/>
  <c r="W136" i="21"/>
  <c r="V99" i="21"/>
  <c r="V34" i="21" l="1"/>
  <c r="V30" i="21"/>
  <c r="V29" i="21"/>
  <c r="O184" i="21" l="1"/>
  <c r="O197" i="21" s="1"/>
  <c r="N184" i="21"/>
  <c r="N197" i="21" s="1"/>
  <c r="M184" i="21"/>
  <c r="L184" i="21"/>
  <c r="L197" i="21" s="1"/>
  <c r="R197" i="21" s="1"/>
  <c r="S184" i="21" l="1"/>
  <c r="M197" i="21"/>
  <c r="S197" i="21" s="1"/>
  <c r="N196" i="21"/>
  <c r="L196" i="21"/>
  <c r="P184" i="21"/>
  <c r="R194" i="21"/>
  <c r="T194" i="21"/>
  <c r="U197" i="21"/>
  <c r="U184" i="21"/>
  <c r="U194" i="21"/>
  <c r="R184" i="21"/>
  <c r="T184" i="21"/>
  <c r="K184" i="21"/>
  <c r="O200" i="21"/>
  <c r="Q184" i="21"/>
  <c r="L195" i="21"/>
  <c r="L199" i="21" s="1"/>
  <c r="N195" i="21"/>
  <c r="N199" i="21" s="1"/>
  <c r="F195" i="21"/>
  <c r="M195" i="21"/>
  <c r="M199" i="21" s="1"/>
  <c r="O195" i="21"/>
  <c r="O199" i="21" s="1"/>
  <c r="H195" i="21"/>
  <c r="M196" i="21" l="1"/>
  <c r="O196" i="21"/>
  <c r="Q197" i="21"/>
  <c r="P197" i="21"/>
  <c r="Q199" i="21"/>
  <c r="P199" i="21"/>
  <c r="H199" i="21"/>
  <c r="K195" i="21"/>
  <c r="U195" i="21"/>
  <c r="J195" i="21"/>
  <c r="S195" i="21"/>
  <c r="R195" i="21"/>
  <c r="U200" i="21"/>
  <c r="V200" i="21" s="1"/>
  <c r="P200" i="21"/>
  <c r="Q200" i="21"/>
  <c r="P195" i="21"/>
  <c r="Q195" i="21"/>
  <c r="G199" i="21"/>
  <c r="T195" i="21"/>
  <c r="F199" i="21"/>
  <c r="R199" i="21" s="1"/>
  <c r="T197" i="21"/>
  <c r="V197" i="21" s="1"/>
  <c r="W184" i="21"/>
  <c r="V184" i="21"/>
  <c r="V194" i="21"/>
  <c r="W194" i="21"/>
  <c r="G196" i="21"/>
  <c r="T196" i="21" s="1"/>
  <c r="H196" i="21"/>
  <c r="F196" i="21"/>
  <c r="U176" i="21"/>
  <c r="T176" i="21"/>
  <c r="R176" i="21"/>
  <c r="O71" i="21"/>
  <c r="L174" i="21"/>
  <c r="H71" i="21"/>
  <c r="H174" i="21" s="1"/>
  <c r="G71" i="21"/>
  <c r="F71" i="21"/>
  <c r="T52" i="21"/>
  <c r="S52" i="21"/>
  <c r="R52" i="21"/>
  <c r="R51" i="21" s="1"/>
  <c r="R174" i="21" s="1"/>
  <c r="U3" i="21"/>
  <c r="T3" i="21"/>
  <c r="S199" i="21" l="1"/>
  <c r="P196" i="21"/>
  <c r="Q196" i="21"/>
  <c r="Q71" i="21"/>
  <c r="P71" i="21"/>
  <c r="F174" i="21"/>
  <c r="F6" i="21" s="1"/>
  <c r="F8" i="21"/>
  <c r="O174" i="21"/>
  <c r="P174" i="21" s="1"/>
  <c r="G174" i="21"/>
  <c r="J71" i="21"/>
  <c r="J174" i="21" s="1"/>
  <c r="T199" i="21"/>
  <c r="V195" i="21"/>
  <c r="W195" i="21"/>
  <c r="R196" i="21"/>
  <c r="S196" i="21"/>
  <c r="J196" i="21"/>
  <c r="K196" i="21"/>
  <c r="U196" i="21"/>
  <c r="W200" i="21"/>
  <c r="U199" i="21"/>
  <c r="J199" i="21"/>
  <c r="K199" i="21"/>
  <c r="W197" i="21"/>
  <c r="R6" i="21"/>
  <c r="H8" i="21"/>
  <c r="S51" i="21"/>
  <c r="S174" i="21" s="1"/>
  <c r="S6" i="21" s="1"/>
  <c r="W176" i="21"/>
  <c r="U71" i="21"/>
  <c r="W71" i="21" s="1"/>
  <c r="L8" i="21"/>
  <c r="G8" i="21"/>
  <c r="O8" i="21"/>
  <c r="N8" i="21"/>
  <c r="U38" i="21"/>
  <c r="K71" i="21"/>
  <c r="K38" i="21"/>
  <c r="T51" i="21"/>
  <c r="T174" i="21" s="1"/>
  <c r="T6" i="21" s="1"/>
  <c r="W52" i="21"/>
  <c r="L177" i="21"/>
  <c r="V96" i="21"/>
  <c r="V97" i="21"/>
  <c r="V100" i="21"/>
  <c r="V101" i="21"/>
  <c r="V107" i="21"/>
  <c r="V109" i="21"/>
  <c r="V23" i="21"/>
  <c r="V83" i="21"/>
  <c r="V86" i="21"/>
  <c r="V82" i="21"/>
  <c r="V117" i="21"/>
  <c r="V147" i="21"/>
  <c r="V22" i="21"/>
  <c r="V102" i="21"/>
  <c r="V108" i="21"/>
  <c r="V111" i="21"/>
  <c r="V143" i="21"/>
  <c r="V144" i="21"/>
  <c r="V148" i="21"/>
  <c r="V53" i="21"/>
  <c r="V59" i="21"/>
  <c r="V63" i="21"/>
  <c r="V64" i="21"/>
  <c r="V67" i="21"/>
  <c r="V70" i="21"/>
  <c r="V49" i="21"/>
  <c r="V81" i="21"/>
  <c r="V87" i="21"/>
  <c r="V95" i="21"/>
  <c r="V56" i="21"/>
  <c r="V48" i="21"/>
  <c r="V66" i="21"/>
  <c r="V77" i="21"/>
  <c r="V73" i="21"/>
  <c r="V50" i="21"/>
  <c r="V26" i="21"/>
  <c r="V65" i="21"/>
  <c r="V104" i="21"/>
  <c r="V74" i="21"/>
  <c r="V18" i="21"/>
  <c r="V79" i="21"/>
  <c r="V60" i="21"/>
  <c r="V27" i="21"/>
  <c r="V25" i="21"/>
  <c r="V176" i="21"/>
  <c r="V14" i="21"/>
  <c r="V16" i="21"/>
  <c r="V13" i="21"/>
  <c r="V11" i="21"/>
  <c r="V15" i="21"/>
  <c r="V92" i="21"/>
  <c r="V78" i="21"/>
  <c r="V75" i="21"/>
  <c r="V57" i="21"/>
  <c r="V24" i="21"/>
  <c r="V84" i="21"/>
  <c r="V55" i="21"/>
  <c r="V54" i="21"/>
  <c r="V58" i="21"/>
  <c r="V52" i="21"/>
  <c r="V21" i="21"/>
  <c r="V72" i="21"/>
  <c r="V10" i="21"/>
  <c r="V12" i="21"/>
  <c r="V17" i="21"/>
  <c r="V39" i="21"/>
  <c r="V93" i="21"/>
  <c r="T8" i="21" l="1"/>
  <c r="W199" i="21"/>
  <c r="Q8" i="21"/>
  <c r="P8" i="21"/>
  <c r="Q174" i="21"/>
  <c r="J8" i="21"/>
  <c r="G6" i="21"/>
  <c r="V196" i="21"/>
  <c r="W196" i="21"/>
  <c r="U174" i="21"/>
  <c r="V199" i="21"/>
  <c r="F177" i="21"/>
  <c r="K174" i="21"/>
  <c r="H6" i="21"/>
  <c r="W38" i="21"/>
  <c r="W51" i="21"/>
  <c r="U8" i="21"/>
  <c r="G177" i="21"/>
  <c r="K8" i="21"/>
  <c r="R8" i="21"/>
  <c r="S8" i="21"/>
  <c r="V71" i="21"/>
  <c r="N177" i="21"/>
  <c r="L6" i="21"/>
  <c r="M177" i="21"/>
  <c r="M6" i="21"/>
  <c r="V76" i="21"/>
  <c r="V9" i="21"/>
  <c r="V51" i="21"/>
  <c r="H177" i="21"/>
  <c r="O177" i="21"/>
  <c r="O6" i="21"/>
  <c r="V38" i="21"/>
  <c r="J179" i="21" l="1"/>
  <c r="I110" i="21"/>
  <c r="I192" i="21" s="1"/>
  <c r="I36" i="21"/>
  <c r="I37" i="21"/>
  <c r="I189" i="21" s="1"/>
  <c r="P177" i="21"/>
  <c r="J177" i="21"/>
  <c r="I112" i="21"/>
  <c r="I113" i="21"/>
  <c r="I159" i="21"/>
  <c r="I162" i="21"/>
  <c r="V174" i="21"/>
  <c r="I40" i="21"/>
  <c r="I150" i="21"/>
  <c r="I130" i="21"/>
  <c r="I88" i="21"/>
  <c r="I170" i="21"/>
  <c r="I167" i="21"/>
  <c r="R179" i="21"/>
  <c r="S177" i="21"/>
  <c r="R177" i="21"/>
  <c r="W174" i="21"/>
  <c r="T177" i="21"/>
  <c r="I120" i="21"/>
  <c r="I121" i="21"/>
  <c r="I125" i="21"/>
  <c r="I122" i="21"/>
  <c r="I126" i="21"/>
  <c r="I119" i="21"/>
  <c r="I123" i="21"/>
  <c r="I124" i="21"/>
  <c r="I161" i="21"/>
  <c r="I85" i="21"/>
  <c r="I32" i="21"/>
  <c r="I31" i="21"/>
  <c r="I157" i="21"/>
  <c r="I158" i="21"/>
  <c r="I160" i="21"/>
  <c r="I169" i="21"/>
  <c r="I168" i="21"/>
  <c r="I42" i="21"/>
  <c r="I43" i="21"/>
  <c r="I166" i="21"/>
  <c r="I175" i="21"/>
  <c r="I174" i="21"/>
  <c r="I165" i="21"/>
  <c r="I164" i="21"/>
  <c r="I163" i="21"/>
  <c r="I173" i="21"/>
  <c r="I176" i="21"/>
  <c r="T179" i="21"/>
  <c r="Q179" i="21"/>
  <c r="S179" i="21"/>
  <c r="I177" i="21"/>
  <c r="U179" i="21"/>
  <c r="K179" i="21"/>
  <c r="Q177" i="21"/>
  <c r="K177" i="21"/>
  <c r="I145" i="21"/>
  <c r="I146" i="21"/>
  <c r="I142" i="21"/>
  <c r="I129" i="21"/>
  <c r="I133" i="21"/>
  <c r="I135" i="21"/>
  <c r="I131" i="21"/>
  <c r="I128" i="21"/>
  <c r="I132" i="21"/>
  <c r="I134" i="21"/>
  <c r="I127" i="21"/>
  <c r="W8" i="21"/>
  <c r="Q6" i="21"/>
  <c r="K6" i="21"/>
  <c r="I94" i="21"/>
  <c r="I141" i="21"/>
  <c r="I140" i="21"/>
  <c r="I137" i="21"/>
  <c r="I155" i="21"/>
  <c r="I156" i="21"/>
  <c r="I96" i="21"/>
  <c r="I97" i="21"/>
  <c r="I95" i="21"/>
  <c r="I91" i="21"/>
  <c r="I103" i="21"/>
  <c r="I62" i="21"/>
  <c r="I69" i="21"/>
  <c r="I106" i="21"/>
  <c r="I138" i="21"/>
  <c r="I68" i="21"/>
  <c r="I118" i="21"/>
  <c r="I98" i="21"/>
  <c r="I149" i="21"/>
  <c r="I61" i="21"/>
  <c r="I99" i="21"/>
  <c r="I136" i="21"/>
  <c r="I115" i="21"/>
  <c r="I116" i="21"/>
  <c r="I33" i="21"/>
  <c r="I35" i="21"/>
  <c r="I28" i="21"/>
  <c r="I19" i="21"/>
  <c r="I20" i="21"/>
  <c r="I114" i="21"/>
  <c r="I105" i="21"/>
  <c r="I80" i="21"/>
  <c r="I34" i="21"/>
  <c r="I30" i="21"/>
  <c r="I29" i="21"/>
  <c r="V8" i="21"/>
  <c r="P6" i="21"/>
  <c r="I154" i="21"/>
  <c r="I153" i="21"/>
  <c r="I147" i="21"/>
  <c r="I144" i="21"/>
  <c r="I139" i="21"/>
  <c r="I148" i="21"/>
  <c r="I143" i="21"/>
  <c r="I108" i="21"/>
  <c r="I104" i="21"/>
  <c r="I101" i="21"/>
  <c r="I100" i="21"/>
  <c r="I93" i="21"/>
  <c r="I89" i="21"/>
  <c r="I87" i="21"/>
  <c r="I83" i="21"/>
  <c r="I81" i="21"/>
  <c r="I79" i="21"/>
  <c r="I77" i="21"/>
  <c r="I74" i="21"/>
  <c r="I72" i="21"/>
  <c r="I48" i="21"/>
  <c r="I46" i="21"/>
  <c r="I44" i="21"/>
  <c r="I39" i="21"/>
  <c r="I27" i="21"/>
  <c r="I25" i="21"/>
  <c r="I23" i="21"/>
  <c r="I21" i="21"/>
  <c r="I16" i="21"/>
  <c r="I14" i="21"/>
  <c r="I13" i="21"/>
  <c r="I11" i="21"/>
  <c r="I70" i="21"/>
  <c r="I66" i="21"/>
  <c r="I64" i="21"/>
  <c r="I60" i="21"/>
  <c r="I58" i="21"/>
  <c r="I56" i="21"/>
  <c r="I55" i="21"/>
  <c r="I53" i="21"/>
  <c r="I117" i="21"/>
  <c r="I109" i="21"/>
  <c r="I102" i="21"/>
  <c r="I92" i="21"/>
  <c r="I90" i="21"/>
  <c r="I84" i="21"/>
  <c r="I76" i="21"/>
  <c r="I73" i="21"/>
  <c r="I50" i="21"/>
  <c r="I47" i="21"/>
  <c r="I41" i="21"/>
  <c r="I38" i="21"/>
  <c r="I26" i="21"/>
  <c r="I22" i="21"/>
  <c r="I17" i="21"/>
  <c r="I12" i="21"/>
  <c r="I10" i="21"/>
  <c r="I111" i="21"/>
  <c r="I107" i="21"/>
  <c r="I86" i="21"/>
  <c r="I82" i="21"/>
  <c r="I78" i="21"/>
  <c r="I75" i="21"/>
  <c r="I71" i="21"/>
  <c r="I49" i="21"/>
  <c r="I45" i="21"/>
  <c r="I24" i="21"/>
  <c r="I18" i="21"/>
  <c r="I15" i="21"/>
  <c r="I65" i="21"/>
  <c r="I59" i="21"/>
  <c r="I52" i="21"/>
  <c r="I67" i="21"/>
  <c r="I63" i="21"/>
  <c r="I57" i="21"/>
  <c r="I54" i="21"/>
  <c r="J6" i="21"/>
  <c r="I7" i="21"/>
  <c r="I8" i="21"/>
  <c r="I9" i="21"/>
  <c r="I51" i="21"/>
  <c r="U177" i="21"/>
  <c r="U6" i="21"/>
  <c r="I197" i="21" l="1"/>
  <c r="I194" i="21"/>
  <c r="I198" i="21"/>
  <c r="W179" i="21"/>
  <c r="W177" i="21"/>
  <c r="W6" i="21"/>
  <c r="V179" i="21"/>
  <c r="V6" i="21"/>
  <c r="V177" i="21"/>
  <c r="V166" i="21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23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58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4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<sst xmlns="http://schemas.openxmlformats.org/spreadsheetml/2006/main" count="475" uniqueCount="365">
  <si>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</si>
  <si>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</si>
  <si>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</si>
  <si>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</si>
  <si>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</si>
  <si>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</si>
  <si>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</si>
  <si>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</si>
  <si>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</si>
  <si>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</si>
  <si>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</si>
  <si>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</si>
  <si>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</si>
  <si>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</si>
  <si>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</si>
  <si>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</si>
  <si>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</si>
  <si>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</si>
  <si>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</si>
  <si>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</si>
  <si>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</si>
  <si>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</si>
  <si>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</si>
  <si>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</si>
  <si>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</si>
  <si>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</si>
  <si>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</si>
  <si>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</si>
  <si>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</si>
  <si>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</si>
  <si>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</si>
  <si>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</si>
  <si>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</si>
  <si>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</si>
  <si>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</si>
  <si>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</si>
  <si>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</si>
  <si>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</si>
  <si>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</si>
  <si>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</si>
  <si>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</si>
  <si>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</si>
  <si>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</si>
  <si>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</si>
  <si>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</si>
  <si>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</si>
  <si>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</si>
  <si>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</si>
  <si>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</si>
  <si>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</si>
  <si>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</si>
  <si>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</si>
  <si>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</si>
  <si>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</si>
  <si>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</si>
  <si>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</si>
  <si>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</si>
  <si>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</si>
  <si>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</si>
  <si>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</si>
  <si>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</si>
  <si>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</si>
  <si>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</si>
  <si>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</si>
  <si>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</si>
  <si>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</si>
  <si>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</si>
  <si>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</si>
  <si>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</si>
  <si>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</si>
  <si>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</si>
  <si>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</si>
  <si>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</si>
  <si>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</si>
  <si>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</si>
  <si>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</si>
  <si>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</si>
  <si>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</si>
  <si>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</si>
  <si>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</si>
  <si>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</si>
  <si>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</si>
  <si>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</si>
  <si>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</si>
  <si>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</si>
  <si>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</si>
  <si>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</si>
  <si>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</si>
  <si>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</si>
  <si>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</si>
  <si>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</si>
  <si>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</si>
  <si>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</si>
  <si>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</si>
  <si>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</si>
  <si>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</si>
  <si>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</si>
  <si>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</si>
  <si>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</si>
  <si>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</si>
  <si>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</si>
  <si>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</si>
  <si>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</si>
  <si>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</si>
  <si>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</si>
  <si>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</si>
  <si>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</si>
  <si>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</si>
  <si>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</si>
  <si>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</si>
  <si>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</si>
  <si>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</si>
  <si>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</si>
  <si>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</si>
  <si>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</si>
  <si>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</si>
  <si>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</si>
  <si>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</si>
  <si>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</si>
  <si>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</si>
  <si>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</si>
  <si>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</si>
  <si>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</si>
  <si>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</si>
  <si>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</si>
  <si>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</si>
  <si>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</si>
  <si>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</si>
  <si>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</si>
  <si>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</si>
  <si>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</si>
  <si>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</si>
  <si>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</si>
  <si>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</si>
  <si>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</si>
  <si>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</si>
  <si>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</si>
  <si>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</si>
  <si>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</si>
  <si>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</si>
  <si>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</si>
  <si>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</si>
  <si>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</si>
  <si>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</si>
  <si>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</si>
  <si>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</si>
  <si>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</si>
  <si>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</si>
  <si>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</si>
  <si>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</si>
  <si>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</si>
  <si>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</si>
  <si>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</si>
  <si>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</si>
  <si>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</si>
  <si>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</si>
  <si>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</si>
  <si>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</si>
  <si>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</si>
  <si>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</si>
  <si>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</si>
  <si>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</si>
  <si>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</si>
  <si>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</si>
  <si>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</si>
  <si>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</si>
  <si>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</si>
  <si>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</si>
  <si>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</si>
  <si>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</si>
  <si>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</si>
  <si>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</si>
  <si>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</si>
  <si>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</si>
  <si>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</si>
  <si>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</si>
  <si>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</si>
  <si>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</si>
  <si>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</si>
  <si>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</si>
  <si>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</si>
  <si>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</si>
  <si>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</si>
  <si>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</si>
  <si>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</si>
  <si>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</si>
  <si>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</si>
  <si>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</si>
  <si>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</si>
  <si>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</si>
  <si>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</si>
  <si>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</si>
  <si>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</si>
  <si>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</si>
  <si>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</si>
  <si>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</si>
  <si>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</si>
  <si>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</si>
  <si>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</si>
  <si>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</si>
  <si>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</si>
  <si>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</si>
  <si>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</si>
  <si>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</si>
  <si>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</si>
  <si>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</si>
  <si>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</si>
  <si>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</si>
  <si>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</si>
  <si>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</si>
  <si>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</si>
  <si>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</si>
  <si>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</si>
  <si>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</si>
  <si>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</si>
  <si>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</si>
  <si>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</si>
  <si>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 xml:space="preserve"> </t>
  </si>
  <si>
    <t>Перевірити 9770 !!!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</si>
  <si>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</si>
  <si>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</si>
  <si>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</si>
  <si>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</si>
  <si>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</si>
  <si>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</si>
  <si>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</si>
  <si>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</si>
  <si>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</si>
  <si>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</si>
  <si>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</si>
  <si>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</si>
  <si>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</si>
  <si>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</si>
  <si>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</si>
  <si>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</si>
  <si>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</si>
  <si>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</si>
  <si>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</si>
  <si>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</si>
  <si>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</si>
  <si>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</si>
  <si>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</si>
  <si>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</si>
  <si>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</si>
  <si>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</si>
  <si>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</si>
  <si>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</si>
  <si>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</si>
  <si>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</si>
  <si>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</si>
  <si>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</si>
  <si>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</si>
  <si>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</si>
  <si>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</si>
  <si>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</si>
  <si>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</si>
  <si>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</si>
  <si>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</si>
  <si>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</si>
  <si>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</si>
  <si>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</si>
  <si>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</si>
  <si>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</si>
  <si>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</si>
  <si>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</si>
  <si>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</si>
  <si>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</si>
  <si>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</si>
  <si>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</si>
  <si>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</si>
  <si>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</si>
  <si>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</si>
  <si>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</si>
  <si>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</si>
  <si>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</si>
  <si>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</si>
  <si>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</si>
  <si>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</si>
  <si>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</si>
  <si>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</si>
  <si>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</si>
  <si>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</si>
  <si>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</si>
  <si>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</si>
  <si>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</si>
  <si>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</si>
  <si>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</si>
  <si>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</si>
  <si>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</si>
  <si>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</si>
  <si>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</si>
  <si>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</si>
  <si>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</si>
  <si>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</si>
  <si>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</si>
  <si>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</si>
  <si>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</si>
  <si>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</si>
  <si>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</si>
  <si>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</si>
  <si>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</si>
  <si>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</si>
  <si>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</si>
  <si>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</si>
  <si>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</si>
  <si>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</si>
  <si>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</si>
  <si>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</si>
  <si>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залишки</t>
  </si>
  <si>
    <t>без наших залишків (для звірки з доходами)</t>
  </si>
  <si>
    <t>ВСЬОГО</t>
  </si>
  <si>
    <t>з державного бюджету  (для звірки з казнач.звітом)</t>
  </si>
  <si>
    <t>ВСЬОГО, перевірка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</si>
  <si>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</si>
  <si>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</si>
  <si>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</si>
  <si>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Перевірити 9800 !!!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</si>
  <si>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</si>
  <si>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</si>
  <si>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</si>
  <si>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</si>
  <si>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за рахунок субвенції з місцевого бюджету (41050400)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</si>
  <si>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 за рахунок субвенції з місцевого бюджету (41050600)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</si>
  <si>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</si>
  <si>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</si>
  <si>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</si>
  <si>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</si>
  <si>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t>6013</t>
  </si>
  <si>
    <t>Забезпечення діяльності водопровідно-каналізаційного господарства</t>
  </si>
  <si>
    <t>у тому числі видатків за рахунок субвенцій  з інших бюджетів: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</si>
  <si>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за рахунок субвенції з місцевого бюджету (41050900)</t>
  </si>
  <si>
    <t>5049</t>
  </si>
  <si>
    <t>Розвиток мережі центрів надання адміністративних послуг</t>
  </si>
  <si>
    <r>
      <t xml:space="preserve">Надання загальної середньої освіти за рахунок </t>
    </r>
    <r>
      <rPr>
        <b/>
        <sz val="14"/>
        <rFont val="Times New Roman"/>
        <family val="1"/>
        <charset val="204"/>
      </rPr>
      <t xml:space="preserve">залишку </t>
    </r>
    <r>
      <rPr>
        <sz val="14"/>
        <rFont val="Times New Roman"/>
        <family val="1"/>
        <charset val="204"/>
      </rPr>
      <t xml:space="preserve">коштів за </t>
    </r>
    <r>
      <rPr>
        <b/>
        <sz val="14"/>
        <rFont val="Times New Roman"/>
        <family val="1"/>
        <charset val="204"/>
      </rPr>
      <t>освітньою субвенцією</t>
    </r>
    <r>
      <rPr>
        <sz val="14"/>
        <rFont val="Times New Roman"/>
        <family val="1"/>
        <charset val="204"/>
      </rPr>
      <t xml:space="preserve"> (41051100)</t>
    </r>
  </si>
  <si>
    <r>
      <t xml:space="preserve">Надання освіти за рахунок </t>
    </r>
    <r>
      <rPr>
        <b/>
        <sz val="14"/>
        <rFont val="Times New Roman"/>
        <family val="1"/>
        <charset val="204"/>
      </rPr>
      <t>залишку коштів з</t>
    </r>
    <r>
      <rPr>
        <sz val="14"/>
        <rFont val="Times New Roman"/>
        <family val="1"/>
        <charset val="204"/>
      </rPr>
      <t xml:space="preserve">а субвенцією з державного бюджету місцевим бюджетам на надання державної підтримки </t>
    </r>
    <r>
      <rPr>
        <b/>
        <sz val="14"/>
        <rFont val="Times New Roman"/>
        <family val="1"/>
        <charset val="204"/>
      </rPr>
      <t>особам з особливими освітніми потребами</t>
    </r>
    <r>
      <rPr>
        <sz val="14"/>
        <rFont val="Times New Roman"/>
        <family val="1"/>
        <charset val="204"/>
      </rPr>
      <t xml:space="preserve"> (41051700) - оплата праці</t>
    </r>
  </si>
  <si>
    <t>тис.грн</t>
  </si>
  <si>
    <r>
      <t xml:space="preserve">Надання освіти за рахунок субвенції з державного бюджету місцевим бюджетам на надання державної підтримки особам з особливими освітніми потребами </t>
    </r>
    <r>
      <rPr>
        <i/>
        <sz val="15"/>
        <rFont val="Times New Roman"/>
        <family val="1"/>
        <charset val="204"/>
      </rPr>
      <t xml:space="preserve"> (41051200)</t>
    </r>
  </si>
  <si>
    <r>
  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  </r>
    <r>
      <rPr>
        <i/>
        <sz val="15"/>
        <rFont val="Times New Roman"/>
        <family val="1"/>
        <charset val="204"/>
      </rPr>
      <t xml:space="preserve"> (41051700) </t>
    </r>
  </si>
  <si>
    <t xml:space="preserve">з місцевого бюджету </t>
  </si>
  <si>
    <t>Заступник начальника бюджетного відділу</t>
  </si>
  <si>
    <t>Віра ПЕТРИНА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</si>
  <si>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</si>
  <si>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>Виконання окремих заходів з реалізації соціального проекту "Активні парки - локації здорової України" (41057700)</t>
  </si>
  <si>
    <t>Комплексний план просторового розвитку</t>
  </si>
  <si>
    <r>
      <t xml:space="preserve">Субвенція на держпідтримку </t>
    </r>
    <r>
      <rPr>
        <b/>
        <sz val="14"/>
        <rFont val="Times New Roman"/>
        <family val="1"/>
        <charset val="204"/>
      </rPr>
      <t>осіб з особл.осв.потребами</t>
    </r>
    <r>
      <rPr>
        <sz val="14"/>
        <rFont val="Times New Roman"/>
        <family val="1"/>
        <charset val="204"/>
      </rPr>
      <t xml:space="preserve"> 41051200</t>
    </r>
  </si>
  <si>
    <t>Субвенції з місцевого бюджету на здійснення переданих видатків у сфері освіти за рахунок коштів освітньої субвенції (41051000) -ІРЦ</t>
  </si>
  <si>
    <r>
      <rPr>
        <b/>
        <sz val="14"/>
        <rFont val="Times New Roman"/>
        <family val="1"/>
        <charset val="204"/>
      </rPr>
      <t>Освітня субвенція</t>
    </r>
    <r>
      <rPr>
        <sz val="14"/>
        <rFont val="Times New Roman"/>
        <family val="1"/>
        <charset val="204"/>
      </rPr>
      <t xml:space="preserve"> 41033900</t>
    </r>
  </si>
  <si>
    <t>Субвенція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</si>
  <si>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>1271</t>
  </si>
  <si>
    <t>1272</t>
  </si>
  <si>
    <t>Співфінансування заходів, що реалізуються за рахунок освітньої субвенції з державного бюджету місцевим бюджетам (за спеціальним фондом державного бюджету)</t>
  </si>
  <si>
    <t>Реалізація заходів за рахунок освітньої субвенції з державного бюджету місцевим бюджетам (за спеціальним фондом державного бюджету)</t>
  </si>
  <si>
    <t>в т.ч.за рахунок субвенції (41058100)</t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</si>
  <si>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громади, Полицької, Антонівської, Каноницької громад) (41053900)  </t>
  </si>
  <si>
    <t>Активні парки (410577)</t>
  </si>
  <si>
    <t>субвенція районному бюджету Вараського району на виконання заходів Програми мобілізаційної підготовки, мобілізації та оборонної роботи у Вараській міській територіальній громаді на 2022 – 2025 роки (для виконання районної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</si>
  <si>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 xml:space="preserve">Субвенція для військової частини А0998 Міністерства оборони України (24 ОМБр ім Короля Данила)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</si>
  <si>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 xml:space="preserve">Субвенція для військової частини 3018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</si>
  <si>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 xml:space="preserve">Субвенція для військової частини А7032 Міністерства оборони України (104 бригада ТрО)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</si>
  <si>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 xml:space="preserve">Субвенція для департаменту контррозвідки Служби Безпеки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</si>
  <si>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>Субвенція для військової частини А4638 Міністерства оборони України (3-тя окрема штурмова бригада ЗСУ)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</si>
  <si>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Забезпечення діяльності інклюзивно-ресурсних центрів за рахунок освітньої субвенції (41051000)</t>
  </si>
  <si>
    <t>затверджено на 01.04.2024</t>
  </si>
  <si>
    <t>виконано станом на 01.04.2024</t>
  </si>
  <si>
    <t xml:space="preserve">                Аналіз виконання бюджету Вараської міської територіальної громади по видатках та кредитуванню станом на 01.04.2024 року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</si>
</sst>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₴_-;\-* #,##0.00\ _₴_-;_-* &quot;-&quot;??\ _₴_-;_-@_-"/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59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Arial Cyr"/>
      <family val="2"/>
      <charset val="204"/>
    </font>
    <font>
      <b/>
      <sz val="14"/>
      <name val="Arial Cyr"/>
      <charset val="204"/>
    </font>
    <font>
      <i/>
      <sz val="14"/>
      <color rgb="FFFF0000"/>
      <name val="Arial"/>
      <family val="2"/>
      <charset val="204"/>
    </font>
    <font>
      <sz val="12"/>
      <name val="Arial Cyr"/>
      <family val="2"/>
      <charset val="204"/>
    </font>
    <font>
      <i/>
      <sz val="14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4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i/>
      <sz val="12"/>
      <color rgb="FFFF0000"/>
      <name val="Arial Cyr"/>
      <family val="2"/>
      <charset val="204"/>
    </font>
    <font>
      <sz val="12"/>
      <color rgb="FFFF0000"/>
      <name val="Arial Cyr"/>
      <family val="2"/>
      <charset val="204"/>
    </font>
    <font>
      <sz val="14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i/>
      <sz val="13"/>
      <color theme="1"/>
      <name val="Times New Roman"/>
      <family val="1"/>
      <charset val="204"/>
    </font>
    <font>
      <sz val="20"/>
      <name val="Times New Roman"/>
      <family val="1"/>
    </font>
    <font>
      <sz val="20"/>
      <name val="Times New Roman"/>
      <family val="1"/>
      <charset val="204"/>
    </font>
    <font>
      <b/>
      <sz val="20"/>
      <name val="Arial Cyr"/>
      <charset val="204"/>
    </font>
    <font>
      <b/>
      <sz val="20"/>
      <color rgb="FFFF0000"/>
      <name val="Arial Cyr"/>
      <family val="2"/>
      <charset val="204"/>
    </font>
    <font>
      <b/>
      <sz val="20"/>
      <name val="Arial Cyr"/>
      <family val="2"/>
      <charset val="204"/>
    </font>
    <font>
      <i/>
      <sz val="20"/>
      <color rgb="FFFF0000"/>
      <name val="Arial Cyr"/>
      <family val="2"/>
      <charset val="204"/>
    </font>
    <font>
      <sz val="20"/>
      <color rgb="FFFF0000"/>
      <name val="Arial Cyr"/>
      <family val="2"/>
      <charset val="204"/>
    </font>
    <font>
      <b/>
      <sz val="14"/>
      <name val="Arial Cyr"/>
      <family val="2"/>
      <charset val="204"/>
    </font>
    <font>
      <i/>
      <sz val="14"/>
      <name val="Arial Cyr"/>
      <family val="2"/>
      <charset val="204"/>
    </font>
    <font>
      <i/>
      <sz val="14"/>
      <name val="Arial Cyr"/>
      <charset val="204"/>
    </font>
    <font>
      <i/>
      <sz val="14"/>
      <color rgb="FFFF0000"/>
      <name val="Arial Cyr"/>
      <family val="2"/>
      <charset val="204"/>
    </font>
    <font>
      <sz val="14"/>
      <color rgb="FFFF0000"/>
      <name val="Arial Cyr"/>
      <family val="2"/>
      <charset val="204"/>
    </font>
    <font>
      <sz val="12"/>
      <name val="Arial"/>
      <family val="2"/>
      <charset val="204"/>
    </font>
    <font>
      <sz val="15"/>
      <name val="Times New Roman"/>
      <family val="1"/>
      <charset val="204"/>
    </font>
    <font>
      <i/>
      <sz val="15"/>
      <name val="Times New Roman"/>
      <family val="1"/>
      <charset val="204"/>
    </font>
    <font>
      <sz val="12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24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</cellStyleXfs>
  <cellXfs count="238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167" fontId="5" fillId="2" borderId="5" xfId="0" applyNumberFormat="1" applyFont="1" applyFill="1" applyBorder="1" applyAlignment="1">
      <alignment horizontal="center" wrapText="1"/>
    </xf>
    <xf numFmtId="167" fontId="5" fillId="2" borderId="5" xfId="0" applyNumberFormat="1" applyFont="1" applyFill="1" applyBorder="1" applyAlignment="1">
      <alignment horizontal="center" vertical="center" wrapText="1"/>
    </xf>
    <xf numFmtId="167" fontId="20" fillId="2" borderId="5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 applyProtection="1">
      <alignment horizontal="center" wrapText="1"/>
    </xf>
    <xf numFmtId="165" fontId="21" fillId="2" borderId="5" xfId="0" applyNumberFormat="1" applyFont="1" applyFill="1" applyBorder="1" applyAlignment="1">
      <alignment horizontal="center" wrapText="1"/>
    </xf>
    <xf numFmtId="0" fontId="30" fillId="2" borderId="0" xfId="0" applyFont="1" applyFill="1" applyAlignment="1">
      <alignment horizontal="center" wrapText="1"/>
    </xf>
    <xf numFmtId="167" fontId="20" fillId="2" borderId="8" xfId="0" applyNumberFormat="1" applyFont="1" applyFill="1" applyBorder="1" applyAlignment="1">
      <alignment horizontal="center" wrapText="1"/>
    </xf>
    <xf numFmtId="165" fontId="20" fillId="2" borderId="5" xfId="0" applyNumberFormat="1" applyFont="1" applyFill="1" applyBorder="1" applyAlignment="1">
      <alignment horizontal="center" wrapText="1"/>
    </xf>
    <xf numFmtId="167" fontId="22" fillId="2" borderId="5" xfId="0" applyNumberFormat="1" applyFont="1" applyFill="1" applyBorder="1" applyAlignment="1" applyProtection="1">
      <alignment horizontal="center" wrapText="1"/>
    </xf>
    <xf numFmtId="167" fontId="22" fillId="2" borderId="5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 applyProtection="1">
      <alignment horizontal="center" wrapText="1"/>
      <protection locked="0"/>
    </xf>
    <xf numFmtId="167" fontId="22" fillId="2" borderId="5" xfId="0" applyNumberFormat="1" applyFont="1" applyFill="1" applyBorder="1" applyAlignment="1" applyProtection="1">
      <alignment horizontal="center" wrapText="1"/>
      <protection locked="0"/>
    </xf>
    <xf numFmtId="164" fontId="22" fillId="2" borderId="5" xfId="0" applyNumberFormat="1" applyFont="1" applyFill="1" applyBorder="1" applyAlignment="1">
      <alignment horizontal="center" wrapText="1"/>
    </xf>
    <xf numFmtId="167" fontId="20" fillId="2" borderId="5" xfId="0" applyNumberFormat="1" applyFont="1" applyFill="1" applyBorder="1" applyAlignment="1" applyProtection="1">
      <alignment horizontal="center" wrapText="1"/>
      <protection locked="0"/>
    </xf>
    <xf numFmtId="167" fontId="29" fillId="2" borderId="5" xfId="0" applyNumberFormat="1" applyFont="1" applyFill="1" applyBorder="1" applyAlignment="1" applyProtection="1">
      <alignment horizontal="center" wrapText="1"/>
      <protection locked="0"/>
    </xf>
    <xf numFmtId="167" fontId="33" fillId="2" borderId="5" xfId="0" applyNumberFormat="1" applyFont="1" applyFill="1" applyBorder="1" applyAlignment="1" applyProtection="1">
      <alignment horizontal="center" wrapText="1"/>
      <protection locked="0"/>
    </xf>
    <xf numFmtId="168" fontId="21" fillId="2" borderId="5" xfId="0" applyNumberFormat="1" applyFont="1" applyFill="1" applyBorder="1" applyAlignment="1">
      <alignment horizontal="center" wrapText="1"/>
    </xf>
    <xf numFmtId="10" fontId="21" fillId="2" borderId="5" xfId="0" applyNumberFormat="1" applyFont="1" applyFill="1" applyBorder="1" applyAlignment="1">
      <alignment horizontal="center" wrapText="1"/>
    </xf>
    <xf numFmtId="165" fontId="22" fillId="2" borderId="5" xfId="0" applyNumberFormat="1" applyFont="1" applyFill="1" applyBorder="1" applyAlignment="1">
      <alignment horizontal="center" wrapText="1"/>
    </xf>
    <xf numFmtId="169" fontId="21" fillId="2" borderId="5" xfId="0" applyNumberFormat="1" applyFont="1" applyFill="1" applyBorder="1" applyAlignment="1">
      <alignment horizontal="center" wrapText="1"/>
    </xf>
    <xf numFmtId="10" fontId="22" fillId="2" borderId="5" xfId="0" applyNumberFormat="1" applyFont="1" applyFill="1" applyBorder="1" applyAlignment="1">
      <alignment horizontal="center" wrapText="1"/>
    </xf>
    <xf numFmtId="167" fontId="29" fillId="2" borderId="5" xfId="0" applyNumberFormat="1" applyFont="1" applyFill="1" applyBorder="1" applyAlignment="1">
      <alignment horizontal="center" wrapText="1"/>
    </xf>
    <xf numFmtId="168" fontId="22" fillId="2" borderId="5" xfId="0" applyNumberFormat="1" applyFont="1" applyFill="1" applyBorder="1" applyAlignment="1">
      <alignment horizontal="center" wrapText="1"/>
    </xf>
    <xf numFmtId="0" fontId="22" fillId="2" borderId="5" xfId="0" applyFont="1" applyFill="1" applyBorder="1" applyAlignment="1">
      <alignment horizontal="center" wrapText="1"/>
    </xf>
    <xf numFmtId="164" fontId="21" fillId="2" borderId="5" xfId="0" applyNumberFormat="1" applyFont="1" applyFill="1" applyBorder="1" applyAlignment="1">
      <alignment horizontal="center" wrapText="1"/>
    </xf>
    <xf numFmtId="167" fontId="23" fillId="2" borderId="5" xfId="0" applyNumberFormat="1" applyFont="1" applyFill="1" applyBorder="1" applyAlignment="1">
      <alignment horizontal="center" wrapText="1"/>
    </xf>
    <xf numFmtId="49" fontId="18" fillId="2" borderId="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49" fontId="17" fillId="2" borderId="5" xfId="0" applyNumberFormat="1" applyFont="1" applyFill="1" applyBorder="1" applyAlignment="1">
      <alignment horizontal="center"/>
    </xf>
    <xf numFmtId="166" fontId="17" fillId="2" borderId="5" xfId="0" applyNumberFormat="1" applyFont="1" applyFill="1" applyBorder="1" applyAlignment="1">
      <alignment horizontal="center"/>
    </xf>
    <xf numFmtId="49" fontId="19" fillId="2" borderId="5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9" fontId="17" fillId="2" borderId="5" xfId="0" applyNumberFormat="1" applyFont="1" applyFill="1" applyBorder="1" applyAlignment="1" applyProtection="1">
      <alignment horizontal="center" wrapText="1"/>
      <protection locked="0"/>
    </xf>
    <xf numFmtId="1" fontId="17" fillId="2" borderId="5" xfId="0" applyNumberFormat="1" applyFont="1" applyFill="1" applyBorder="1" applyAlignment="1" applyProtection="1">
      <alignment horizontal="center" wrapText="1"/>
      <protection locked="0"/>
    </xf>
    <xf numFmtId="49" fontId="19" fillId="2" borderId="5" xfId="0" applyNumberFormat="1" applyFont="1" applyFill="1" applyBorder="1" applyAlignment="1" applyProtection="1">
      <alignment horizontal="center" wrapText="1"/>
      <protection locked="0"/>
    </xf>
    <xf numFmtId="1" fontId="19" fillId="2" borderId="5" xfId="0" applyNumberFormat="1" applyFont="1" applyFill="1" applyBorder="1" applyAlignment="1" applyProtection="1">
      <alignment horizontal="center" wrapText="1"/>
      <protection locked="0"/>
    </xf>
    <xf numFmtId="0" fontId="12" fillId="2" borderId="0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wrapText="1"/>
    </xf>
    <xf numFmtId="0" fontId="12" fillId="2" borderId="0" xfId="0" applyFont="1" applyFill="1" applyAlignment="1">
      <alignment wrapText="1"/>
    </xf>
    <xf numFmtId="0" fontId="12" fillId="2" borderId="0" xfId="0" applyFont="1" applyFill="1"/>
    <xf numFmtId="0" fontId="13" fillId="2" borderId="0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/>
    </xf>
    <xf numFmtId="49" fontId="17" fillId="2" borderId="5" xfId="0" applyNumberFormat="1" applyFont="1" applyFill="1" applyBorder="1" applyAlignment="1">
      <alignment horizontal="center" wrapText="1"/>
    </xf>
    <xf numFmtId="49" fontId="19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7" fontId="2" fillId="2" borderId="0" xfId="0" applyNumberFormat="1" applyFont="1" applyFill="1" applyBorder="1" applyAlignment="1">
      <alignment horizontal="right" wrapText="1"/>
    </xf>
    <xf numFmtId="164" fontId="21" fillId="2" borderId="5" xfId="0" applyNumberFormat="1" applyFont="1" applyFill="1" applyBorder="1" applyAlignment="1" applyProtection="1">
      <alignment horizontal="center" wrapText="1"/>
      <protection locked="0"/>
    </xf>
    <xf numFmtId="0" fontId="11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17" fillId="2" borderId="5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wrapText="1"/>
    </xf>
    <xf numFmtId="0" fontId="11" fillId="2" borderId="3" xfId="0" applyFont="1" applyFill="1" applyBorder="1"/>
    <xf numFmtId="49" fontId="18" fillId="2" borderId="5" xfId="0" applyNumberFormat="1" applyFont="1" applyFill="1" applyBorder="1" applyAlignment="1">
      <alignment horizontal="center" wrapText="1"/>
    </xf>
    <xf numFmtId="0" fontId="18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7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7" fontId="28" fillId="2" borderId="0" xfId="0" applyNumberFormat="1" applyFont="1" applyFill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167" fontId="27" fillId="2" borderId="0" xfId="0" applyNumberFormat="1" applyFont="1" applyFill="1" applyAlignment="1">
      <alignment wrapText="1"/>
    </xf>
    <xf numFmtId="165" fontId="2" fillId="2" borderId="0" xfId="0" applyNumberFormat="1" applyFont="1" applyFill="1" applyAlignment="1">
      <alignment wrapText="1"/>
    </xf>
    <xf numFmtId="167" fontId="2" fillId="2" borderId="0" xfId="0" applyNumberFormat="1" applyFont="1" applyFill="1" applyAlignment="1">
      <alignment wrapText="1"/>
    </xf>
    <xf numFmtId="0" fontId="3" fillId="2" borderId="0" xfId="0" applyFont="1" applyFill="1" applyAlignment="1">
      <alignment horizontal="center"/>
    </xf>
    <xf numFmtId="43" fontId="3" fillId="2" borderId="0" xfId="3" applyFont="1" applyFill="1" applyAlignment="1">
      <alignment textRotation="90"/>
    </xf>
    <xf numFmtId="43" fontId="0" fillId="2" borderId="0" xfId="3" applyFont="1" applyFill="1" applyAlignment="1">
      <alignment textRotation="90"/>
    </xf>
    <xf numFmtId="0" fontId="3" fillId="2" borderId="0" xfId="0" applyFont="1" applyFill="1" applyBorder="1" applyAlignment="1">
      <alignment horizontal="center"/>
    </xf>
    <xf numFmtId="0" fontId="5" fillId="2" borderId="0" xfId="0" applyFont="1" applyFill="1"/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wrapText="1"/>
    </xf>
    <xf numFmtId="0" fontId="5" fillId="2" borderId="0" xfId="0" applyFont="1" applyFill="1" applyBorder="1" applyAlignment="1">
      <alignment horizontal="right" wrapText="1"/>
    </xf>
    <xf numFmtId="0" fontId="5" fillId="2" borderId="0" xfId="0" applyFont="1" applyFill="1" applyBorder="1" applyAlignment="1">
      <alignment wrapText="1"/>
    </xf>
    <xf numFmtId="0" fontId="11" fillId="2" borderId="0" xfId="0" applyFont="1" applyFill="1" applyAlignment="1">
      <alignment horizontal="center"/>
    </xf>
    <xf numFmtId="165" fontId="21" fillId="2" borderId="6" xfId="0" applyNumberFormat="1" applyFont="1" applyFill="1" applyBorder="1" applyAlignment="1">
      <alignment horizontal="center" wrapText="1"/>
    </xf>
    <xf numFmtId="10" fontId="20" fillId="2" borderId="6" xfId="0" applyNumberFormat="1" applyFont="1" applyFill="1" applyBorder="1" applyAlignment="1">
      <alignment horizontal="center" wrapText="1"/>
    </xf>
    <xf numFmtId="167" fontId="21" fillId="2" borderId="9" xfId="0" applyNumberFormat="1" applyFont="1" applyFill="1" applyBorder="1" applyAlignment="1">
      <alignment horizontal="center" wrapText="1"/>
    </xf>
    <xf numFmtId="167" fontId="20" fillId="2" borderId="11" xfId="0" applyNumberFormat="1" applyFont="1" applyFill="1" applyBorder="1" applyAlignment="1">
      <alignment horizontal="center" wrapText="1"/>
    </xf>
    <xf numFmtId="167" fontId="37" fillId="2" borderId="5" xfId="0" applyNumberFormat="1" applyFont="1" applyFill="1" applyBorder="1" applyAlignment="1" applyProtection="1">
      <alignment horizontal="center" wrapText="1"/>
    </xf>
    <xf numFmtId="4" fontId="38" fillId="2" borderId="0" xfId="0" applyNumberFormat="1" applyFont="1" applyFill="1" applyAlignment="1">
      <alignment horizontal="center" wrapText="1"/>
    </xf>
    <xf numFmtId="167" fontId="39" fillId="2" borderId="0" xfId="0" applyNumberFormat="1" applyFont="1" applyFill="1" applyAlignment="1">
      <alignment horizontal="center" wrapText="1"/>
    </xf>
    <xf numFmtId="1" fontId="40" fillId="2" borderId="5" xfId="0" applyNumberFormat="1" applyFont="1" applyFill="1" applyBorder="1" applyAlignment="1">
      <alignment horizontal="center"/>
    </xf>
    <xf numFmtId="49" fontId="40" fillId="2" borderId="5" xfId="0" applyNumberFormat="1" applyFont="1" applyFill="1" applyBorder="1" applyAlignment="1">
      <alignment horizontal="center"/>
    </xf>
    <xf numFmtId="49" fontId="31" fillId="2" borderId="5" xfId="0" applyNumberFormat="1" applyFont="1" applyFill="1" applyBorder="1" applyAlignment="1">
      <alignment horizontal="center"/>
    </xf>
    <xf numFmtId="1" fontId="40" fillId="2" borderId="5" xfId="0" applyNumberFormat="1" applyFont="1" applyFill="1" applyBorder="1" applyAlignment="1" applyProtection="1">
      <alignment horizontal="center" wrapText="1"/>
      <protection locked="0"/>
    </xf>
    <xf numFmtId="49" fontId="40" fillId="2" borderId="5" xfId="0" applyNumberFormat="1" applyFont="1" applyFill="1" applyBorder="1" applyAlignment="1" applyProtection="1">
      <alignment horizontal="center" wrapText="1"/>
      <protection locked="0"/>
    </xf>
    <xf numFmtId="49" fontId="40" fillId="2" borderId="5" xfId="0" applyNumberFormat="1" applyFont="1" applyFill="1" applyBorder="1" applyAlignment="1">
      <alignment horizontal="center" wrapText="1"/>
    </xf>
    <xf numFmtId="49" fontId="31" fillId="2" borderId="5" xfId="0" applyNumberFormat="1" applyFont="1" applyFill="1" applyBorder="1" applyAlignment="1">
      <alignment horizontal="center" wrapText="1"/>
    </xf>
    <xf numFmtId="1" fontId="31" fillId="2" borderId="5" xfId="0" applyNumberFormat="1" applyFont="1" applyFill="1" applyBorder="1" applyAlignment="1" applyProtection="1">
      <alignment horizontal="center" wrapText="1"/>
      <protection locked="0"/>
    </xf>
    <xf numFmtId="49" fontId="31" fillId="2" borderId="5" xfId="0" applyNumberFormat="1" applyFont="1" applyFill="1" applyBorder="1" applyAlignment="1" applyProtection="1">
      <alignment horizontal="center" wrapText="1"/>
      <protection locked="0"/>
    </xf>
    <xf numFmtId="164" fontId="28" fillId="2" borderId="0" xfId="0" applyNumberFormat="1" applyFont="1" applyFill="1" applyAlignment="1">
      <alignment horizontal="center" wrapText="1"/>
    </xf>
    <xf numFmtId="167" fontId="33" fillId="2" borderId="5" xfId="0" applyNumberFormat="1" applyFont="1" applyFill="1" applyBorder="1" applyAlignment="1" applyProtection="1">
      <alignment horizontal="center" wrapText="1"/>
    </xf>
    <xf numFmtId="0" fontId="21" fillId="2" borderId="5" xfId="0" applyFont="1" applyFill="1" applyBorder="1" applyAlignment="1">
      <alignment horizontal="center" wrapText="1"/>
    </xf>
    <xf numFmtId="165" fontId="33" fillId="2" borderId="5" xfId="0" applyNumberFormat="1" applyFont="1" applyFill="1" applyBorder="1" applyAlignment="1">
      <alignment horizontal="center" wrapText="1"/>
    </xf>
    <xf numFmtId="167" fontId="33" fillId="2" borderId="5" xfId="0" applyNumberFormat="1" applyFont="1" applyFill="1" applyBorder="1" applyAlignment="1">
      <alignment horizontal="center" wrapText="1"/>
    </xf>
    <xf numFmtId="0" fontId="41" fillId="2" borderId="0" xfId="0" applyFont="1" applyFill="1" applyBorder="1" applyAlignment="1">
      <alignment horizontal="right" wrapText="1"/>
    </xf>
    <xf numFmtId="0" fontId="41" fillId="2" borderId="0" xfId="0" applyFont="1" applyFill="1" applyBorder="1" applyAlignment="1">
      <alignment wrapText="1"/>
    </xf>
    <xf numFmtId="0" fontId="41" fillId="2" borderId="0" xfId="0" applyFont="1" applyFill="1" applyBorder="1"/>
    <xf numFmtId="49" fontId="42" fillId="2" borderId="5" xfId="0" applyNumberFormat="1" applyFont="1" applyFill="1" applyBorder="1" applyAlignment="1">
      <alignment horizontal="center"/>
    </xf>
    <xf numFmtId="0" fontId="27" fillId="2" borderId="0" xfId="0" applyFont="1" applyFill="1" applyBorder="1" applyAlignment="1">
      <alignment horizontal="right" wrapText="1"/>
    </xf>
    <xf numFmtId="0" fontId="27" fillId="2" borderId="0" xfId="0" applyFont="1" applyFill="1" applyBorder="1" applyAlignment="1">
      <alignment wrapText="1"/>
    </xf>
    <xf numFmtId="0" fontId="27" fillId="2" borderId="0" xfId="0" applyFont="1" applyFill="1" applyAlignment="1">
      <alignment wrapText="1"/>
    </xf>
    <xf numFmtId="0" fontId="27" fillId="2" borderId="0" xfId="0" applyFont="1" applyFill="1"/>
    <xf numFmtId="0" fontId="40" fillId="2" borderId="0" xfId="0" applyFont="1" applyFill="1" applyBorder="1" applyAlignment="1">
      <alignment horizontal="center" wrapText="1"/>
    </xf>
    <xf numFmtId="0" fontId="40" fillId="2" borderId="0" xfId="0" applyFont="1" applyFill="1" applyAlignment="1">
      <alignment horizontal="center" wrapText="1"/>
    </xf>
    <xf numFmtId="0" fontId="40" fillId="2" borderId="0" xfId="0" applyFont="1" applyFill="1" applyAlignment="1">
      <alignment horizontal="center"/>
    </xf>
    <xf numFmtId="0" fontId="6" fillId="2" borderId="0" xfId="0" applyFont="1" applyFill="1" applyAlignment="1">
      <alignment wrapText="1"/>
    </xf>
    <xf numFmtId="167" fontId="6" fillId="2" borderId="0" xfId="0" applyNumberFormat="1" applyFont="1" applyFill="1" applyBorder="1" applyAlignment="1">
      <alignment horizontal="center" wrapText="1"/>
    </xf>
    <xf numFmtId="167" fontId="6" fillId="2" borderId="0" xfId="0" applyNumberFormat="1" applyFont="1" applyFill="1" applyAlignment="1">
      <alignment wrapText="1"/>
    </xf>
    <xf numFmtId="0" fontId="46" fillId="2" borderId="0" xfId="0" applyFont="1" applyFill="1" applyAlignment="1">
      <alignment wrapText="1"/>
    </xf>
    <xf numFmtId="167" fontId="47" fillId="2" borderId="5" xfId="0" applyNumberFormat="1" applyFont="1" applyFill="1" applyBorder="1" applyAlignment="1">
      <alignment horizontal="center" wrapText="1"/>
    </xf>
    <xf numFmtId="167" fontId="47" fillId="2" borderId="5" xfId="0" applyNumberFormat="1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wrapText="1"/>
    </xf>
    <xf numFmtId="4" fontId="48" fillId="2" borderId="0" xfId="0" applyNumberFormat="1" applyFont="1" applyFill="1" applyAlignment="1">
      <alignment horizontal="center" wrapText="1"/>
    </xf>
    <xf numFmtId="167" fontId="49" fillId="2" borderId="0" xfId="0" applyNumberFormat="1" applyFont="1" applyFill="1" applyAlignment="1">
      <alignment horizontal="center" wrapText="1"/>
    </xf>
    <xf numFmtId="165" fontId="6" fillId="2" borderId="0" xfId="0" applyNumberFormat="1" applyFont="1" applyFill="1" applyAlignment="1">
      <alignment horizontal="center" wrapText="1"/>
    </xf>
    <xf numFmtId="167" fontId="50" fillId="2" borderId="0" xfId="0" applyNumberFormat="1" applyFont="1" applyFill="1" applyBorder="1" applyAlignment="1">
      <alignment horizontal="center" wrapText="1"/>
    </xf>
    <xf numFmtId="167" fontId="51" fillId="2" borderId="0" xfId="0" applyNumberFormat="1" applyFont="1" applyFill="1" applyBorder="1" applyAlignment="1">
      <alignment horizontal="center" wrapText="1"/>
    </xf>
    <xf numFmtId="167" fontId="52" fillId="2" borderId="0" xfId="0" applyNumberFormat="1" applyFont="1" applyFill="1" applyAlignment="1">
      <alignment horizontal="center" wrapText="1"/>
    </xf>
    <xf numFmtId="0" fontId="51" fillId="2" borderId="0" xfId="0" applyFont="1" applyFill="1" applyAlignment="1">
      <alignment horizontal="center" wrapText="1"/>
    </xf>
    <xf numFmtId="4" fontId="51" fillId="2" borderId="0" xfId="0" applyNumberFormat="1" applyFont="1" applyFill="1" applyAlignment="1">
      <alignment horizontal="center" wrapText="1"/>
    </xf>
    <xf numFmtId="0" fontId="53" fillId="2" borderId="0" xfId="0" applyFont="1" applyFill="1" applyAlignment="1">
      <alignment horizontal="center" wrapText="1"/>
    </xf>
    <xf numFmtId="165" fontId="53" fillId="2" borderId="0" xfId="0" applyNumberFormat="1" applyFont="1" applyFill="1" applyAlignment="1">
      <alignment horizontal="center" wrapText="1"/>
    </xf>
    <xf numFmtId="167" fontId="54" fillId="2" borderId="0" xfId="0" applyNumberFormat="1" applyFont="1" applyFill="1" applyAlignment="1">
      <alignment horizontal="center" wrapText="1"/>
    </xf>
    <xf numFmtId="165" fontId="55" fillId="2" borderId="7" xfId="0" applyNumberFormat="1" applyFont="1" applyFill="1" applyBorder="1" applyAlignment="1">
      <alignment horizontal="center" wrapText="1"/>
    </xf>
    <xf numFmtId="49" fontId="56" fillId="2" borderId="10" xfId="0" applyNumberFormat="1" applyFont="1" applyFill="1" applyBorder="1" applyAlignment="1" applyProtection="1">
      <alignment horizontal="justify" wrapText="1"/>
      <protection locked="0"/>
    </xf>
    <xf numFmtId="49" fontId="56" fillId="2" borderId="5" xfId="0" applyNumberFormat="1" applyFont="1" applyFill="1" applyBorder="1" applyAlignment="1" applyProtection="1">
      <alignment horizontal="center" wrapText="1"/>
      <protection locked="0"/>
    </xf>
    <xf numFmtId="0" fontId="40" fillId="2" borderId="5" xfId="0" applyFont="1" applyFill="1" applyBorder="1" applyAlignment="1">
      <alignment wrapText="1"/>
    </xf>
    <xf numFmtId="0" fontId="40" fillId="2" borderId="5" xfId="0" applyFont="1" applyFill="1" applyBorder="1" applyAlignment="1" applyProtection="1">
      <alignment horizontal="left" wrapText="1"/>
      <protection locked="0"/>
    </xf>
    <xf numFmtId="0" fontId="40" fillId="2" borderId="5" xfId="0" applyFont="1" applyFill="1" applyBorder="1" applyAlignment="1">
      <alignment vertical="center" wrapText="1"/>
    </xf>
    <xf numFmtId="0" fontId="40" fillId="2" borderId="0" xfId="0" applyFont="1" applyFill="1" applyBorder="1" applyAlignment="1">
      <alignment wrapText="1"/>
    </xf>
    <xf numFmtId="0" fontId="51" fillId="2" borderId="0" xfId="0" applyFont="1" applyFill="1" applyAlignment="1">
      <alignment wrapText="1"/>
    </xf>
    <xf numFmtId="167" fontId="21" fillId="2" borderId="12" xfId="0" applyNumberFormat="1" applyFont="1" applyFill="1" applyBorder="1" applyAlignment="1">
      <alignment horizontal="center" wrapText="1"/>
    </xf>
    <xf numFmtId="167" fontId="20" fillId="2" borderId="12" xfId="0" applyNumberFormat="1" applyFont="1" applyFill="1" applyBorder="1" applyAlignment="1">
      <alignment horizontal="center" wrapText="1"/>
    </xf>
    <xf numFmtId="167" fontId="21" fillId="2" borderId="0" xfId="0" applyNumberFormat="1" applyFont="1" applyFill="1" applyBorder="1" applyAlignment="1">
      <alignment horizontal="center" wrapText="1"/>
    </xf>
    <xf numFmtId="165" fontId="44" fillId="2" borderId="0" xfId="0" applyNumberFormat="1" applyFont="1" applyFill="1" applyBorder="1" applyAlignment="1">
      <alignment wrapText="1"/>
    </xf>
    <xf numFmtId="0" fontId="43" fillId="2" borderId="0" xfId="0" applyFont="1" applyFill="1" applyBorder="1" applyAlignment="1"/>
    <xf numFmtId="167" fontId="2" fillId="2" borderId="0" xfId="0" applyNumberFormat="1" applyFont="1" applyFill="1" applyBorder="1" applyAlignment="1">
      <alignment horizontal="center" wrapText="1"/>
    </xf>
    <xf numFmtId="167" fontId="20" fillId="2" borderId="0" xfId="0" applyNumberFormat="1" applyFont="1" applyFill="1" applyBorder="1" applyAlignment="1">
      <alignment horizontal="center" wrapText="1"/>
    </xf>
    <xf numFmtId="10" fontId="21" fillId="2" borderId="6" xfId="0" applyNumberFormat="1" applyFont="1" applyFill="1" applyBorder="1" applyAlignment="1">
      <alignment horizontal="center" wrapText="1"/>
    </xf>
    <xf numFmtId="165" fontId="22" fillId="2" borderId="5" xfId="4" applyNumberFormat="1" applyFont="1" applyFill="1" applyBorder="1" applyAlignment="1">
      <alignment horizontal="center" wrapText="1"/>
    </xf>
    <xf numFmtId="165" fontId="55" fillId="2" borderId="13" xfId="0" applyNumberFormat="1" applyFont="1" applyFill="1" applyBorder="1" applyAlignment="1">
      <alignment horizontal="center" wrapText="1"/>
    </xf>
    <xf numFmtId="167" fontId="47" fillId="2" borderId="12" xfId="0" applyNumberFormat="1" applyFont="1" applyFill="1" applyBorder="1" applyAlignment="1">
      <alignment horizontal="center" wrapText="1"/>
    </xf>
    <xf numFmtId="167" fontId="5" fillId="2" borderId="12" xfId="0" applyNumberFormat="1" applyFont="1" applyFill="1" applyBorder="1" applyAlignment="1">
      <alignment horizontal="center" wrapText="1"/>
    </xf>
    <xf numFmtId="164" fontId="45" fillId="2" borderId="0" xfId="0" applyNumberFormat="1" applyFont="1" applyFill="1" applyBorder="1" applyAlignment="1">
      <alignment horizontal="center" wrapText="1"/>
    </xf>
    <xf numFmtId="0" fontId="45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165" fontId="45" fillId="2" borderId="0" xfId="0" applyNumberFormat="1" applyFont="1" applyFill="1" applyBorder="1" applyAlignment="1">
      <alignment wrapText="1"/>
    </xf>
    <xf numFmtId="0" fontId="45" fillId="2" borderId="0" xfId="0" applyFont="1" applyFill="1" applyBorder="1" applyAlignment="1">
      <alignment wrapText="1"/>
    </xf>
    <xf numFmtId="167" fontId="6" fillId="2" borderId="0" xfId="0" applyNumberFormat="1" applyFont="1" applyFill="1" applyBorder="1" applyAlignment="1">
      <alignment wrapText="1"/>
    </xf>
    <xf numFmtId="167" fontId="27" fillId="2" borderId="0" xfId="0" applyNumberFormat="1" applyFont="1" applyFill="1" applyBorder="1" applyAlignment="1">
      <alignment wrapText="1"/>
    </xf>
    <xf numFmtId="165" fontId="6" fillId="2" borderId="0" xfId="0" applyNumberFormat="1" applyFont="1" applyFill="1" applyBorder="1" applyAlignment="1">
      <alignment wrapText="1"/>
    </xf>
    <xf numFmtId="0" fontId="6" fillId="2" borderId="0" xfId="0" applyFont="1" applyFill="1" applyBorder="1" applyAlignment="1">
      <alignment wrapText="1"/>
    </xf>
    <xf numFmtId="167" fontId="20" fillId="2" borderId="14" xfId="0" applyNumberFormat="1" applyFont="1" applyFill="1" applyBorder="1" applyAlignment="1">
      <alignment horizontal="center" wrapText="1"/>
    </xf>
    <xf numFmtId="0" fontId="40" fillId="2" borderId="14" xfId="0" applyFont="1" applyFill="1" applyBorder="1" applyAlignment="1">
      <alignment wrapText="1"/>
    </xf>
    <xf numFmtId="0" fontId="51" fillId="2" borderId="12" xfId="0" applyFont="1" applyFill="1" applyBorder="1" applyAlignment="1">
      <alignment wrapText="1"/>
    </xf>
    <xf numFmtId="0" fontId="7" fillId="2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/>
    <xf numFmtId="0" fontId="34" fillId="2" borderId="5" xfId="0" applyFont="1" applyFill="1" applyBorder="1" applyAlignment="1">
      <alignment horizontal="center" wrapText="1"/>
    </xf>
    <xf numFmtId="0" fontId="18" fillId="2" borderId="5" xfId="0" applyFont="1" applyFill="1" applyBorder="1" applyAlignment="1"/>
    <xf numFmtId="0" fontId="35" fillId="2" borderId="5" xfId="0" applyFont="1" applyFill="1" applyBorder="1" applyAlignment="1" applyProtection="1">
      <alignment horizontal="justify" wrapText="1"/>
      <protection locked="0"/>
    </xf>
    <xf numFmtId="0" fontId="35" fillId="2" borderId="5" xfId="0" applyFont="1" applyFill="1" applyBorder="1" applyAlignment="1">
      <alignment horizontal="justify" wrapText="1"/>
    </xf>
    <xf numFmtId="49" fontId="56" fillId="2" borderId="5" xfId="0" applyNumberFormat="1" applyFont="1" applyFill="1" applyBorder="1" applyAlignment="1" applyProtection="1">
      <alignment horizontal="justify" wrapText="1"/>
      <protection locked="0"/>
    </xf>
    <xf numFmtId="0" fontId="40" fillId="2" borderId="5" xfId="0" applyFont="1" applyFill="1" applyBorder="1" applyAlignment="1"/>
    <xf numFmtId="0" fontId="56" fillId="2" borderId="5" xfId="0" applyFont="1" applyFill="1" applyBorder="1" applyAlignment="1" applyProtection="1">
      <alignment horizontal="justify" wrapText="1"/>
      <protection locked="0"/>
    </xf>
    <xf numFmtId="0" fontId="40" fillId="2" borderId="5" xfId="0" applyFont="1" applyFill="1" applyBorder="1" applyAlignment="1">
      <alignment horizontal="center"/>
    </xf>
    <xf numFmtId="49" fontId="56" fillId="2" borderId="5" xfId="0" applyNumberFormat="1" applyFont="1" applyFill="1" applyBorder="1" applyAlignment="1" applyProtection="1">
      <alignment horizontal="right" wrapText="1"/>
      <protection locked="0"/>
    </xf>
    <xf numFmtId="0" fontId="19" fillId="2" borderId="5" xfId="0" applyFont="1" applyFill="1" applyBorder="1" applyAlignment="1"/>
    <xf numFmtId="49" fontId="57" fillId="2" borderId="5" xfId="0" applyNumberFormat="1" applyFont="1" applyFill="1" applyBorder="1" applyAlignment="1" applyProtection="1">
      <alignment horizontal="justify" wrapText="1"/>
      <protection locked="0"/>
    </xf>
    <xf numFmtId="0" fontId="57" fillId="2" borderId="5" xfId="0" applyFont="1" applyFill="1" applyBorder="1" applyAlignment="1" applyProtection="1">
      <alignment horizontal="justify" wrapText="1"/>
      <protection locked="0"/>
    </xf>
    <xf numFmtId="0" fontId="56" fillId="2" borderId="5" xfId="0" applyFont="1" applyFill="1" applyBorder="1" applyAlignment="1">
      <alignment horizontal="justify" wrapText="1"/>
    </xf>
    <xf numFmtId="0" fontId="56" fillId="2" borderId="5" xfId="0" applyFont="1" applyFill="1" applyBorder="1" applyAlignment="1"/>
    <xf numFmtId="49" fontId="56" fillId="2" borderId="5" xfId="0" applyNumberFormat="1" applyFont="1" applyFill="1" applyBorder="1" applyAlignment="1">
      <alignment horizontal="justify" wrapText="1"/>
    </xf>
    <xf numFmtId="49" fontId="57" fillId="2" borderId="5" xfId="0" applyNumberFormat="1" applyFont="1" applyFill="1" applyBorder="1" applyAlignment="1">
      <alignment horizontal="justify" wrapText="1"/>
    </xf>
    <xf numFmtId="0" fontId="35" fillId="2" borderId="5" xfId="0" applyNumberFormat="1" applyFont="1" applyFill="1" applyBorder="1" applyAlignment="1" applyProtection="1">
      <alignment horizontal="justify" wrapText="1"/>
      <protection locked="0"/>
    </xf>
    <xf numFmtId="0" fontId="57" fillId="2" borderId="5" xfId="0" applyFont="1" applyFill="1" applyBorder="1" applyAlignment="1">
      <alignment horizontal="justify" wrapText="1"/>
    </xf>
    <xf numFmtId="0" fontId="56" fillId="2" borderId="5" xfId="1" applyFont="1" applyFill="1" applyBorder="1" applyAlignment="1" applyProtection="1">
      <alignment horizontal="justify" wrapText="1"/>
    </xf>
    <xf numFmtId="3" fontId="56" fillId="2" borderId="5" xfId="0" applyNumberFormat="1" applyFont="1" applyFill="1" applyBorder="1" applyAlignment="1">
      <alignment horizontal="justify" wrapText="1"/>
    </xf>
    <xf numFmtId="3" fontId="57" fillId="2" borderId="5" xfId="0" applyNumberFormat="1" applyFont="1" applyFill="1" applyBorder="1" applyAlignment="1">
      <alignment horizontal="justify" wrapText="1"/>
    </xf>
    <xf numFmtId="0" fontId="19" fillId="2" borderId="5" xfId="0" applyFont="1" applyFill="1" applyBorder="1" applyAlignment="1">
      <alignment horizontal="justify" wrapText="1"/>
    </xf>
    <xf numFmtId="0" fontId="42" fillId="2" borderId="5" xfId="0" applyFont="1" applyFill="1" applyBorder="1" applyAlignment="1"/>
    <xf numFmtId="0" fontId="32" fillId="2" borderId="5" xfId="0" applyFont="1" applyFill="1" applyBorder="1" applyAlignment="1" applyProtection="1">
      <alignment wrapText="1"/>
      <protection locked="0"/>
    </xf>
    <xf numFmtId="0" fontId="9" fillId="2" borderId="5" xfId="0" applyFont="1" applyFill="1" applyBorder="1" applyAlignment="1" applyProtection="1">
      <alignment wrapText="1"/>
      <protection locked="0"/>
    </xf>
    <xf numFmtId="0" fontId="8" fillId="2" borderId="5" xfId="0" applyFont="1" applyFill="1" applyBorder="1" applyAlignment="1"/>
    <xf numFmtId="0" fontId="8" fillId="2" borderId="5" xfId="0" applyFont="1" applyFill="1" applyBorder="1" applyAlignment="1">
      <alignment horizontal="center"/>
    </xf>
    <xf numFmtId="167" fontId="20" fillId="2" borderId="5" xfId="0" applyNumberFormat="1" applyFont="1" applyFill="1" applyBorder="1" applyAlignment="1" applyProtection="1">
      <alignment horizontal="center" wrapText="1"/>
    </xf>
    <xf numFmtId="167" fontId="36" fillId="2" borderId="5" xfId="0" applyNumberFormat="1" applyFont="1" applyFill="1" applyBorder="1" applyAlignment="1" applyProtection="1">
      <alignment horizontal="center" wrapText="1"/>
    </xf>
    <xf numFmtId="167" fontId="20" fillId="3" borderId="5" xfId="0" applyNumberFormat="1" applyFont="1" applyFill="1" applyBorder="1" applyAlignment="1">
      <alignment horizontal="center" wrapText="1"/>
    </xf>
    <xf numFmtId="0" fontId="9" fillId="2" borderId="5" xfId="0" applyFont="1" applyFill="1" applyBorder="1" applyAlignment="1" applyProtection="1">
      <alignment horizontal="justify" wrapText="1"/>
      <protection locked="0"/>
    </xf>
    <xf numFmtId="167" fontId="36" fillId="2" borderId="5" xfId="0" applyNumberFormat="1" applyFont="1" applyFill="1" applyBorder="1" applyAlignment="1">
      <alignment horizontal="center" wrapText="1"/>
    </xf>
    <xf numFmtId="0" fontId="42" fillId="2" borderId="5" xfId="0" applyFont="1" applyFill="1" applyBorder="1" applyAlignment="1">
      <alignment horizontal="justify" wrapText="1"/>
    </xf>
    <xf numFmtId="165" fontId="21" fillId="2" borderId="7" xfId="0" applyNumberFormat="1" applyFont="1" applyFill="1" applyBorder="1" applyAlignment="1">
      <alignment horizontal="center" wrapText="1"/>
    </xf>
    <xf numFmtId="167" fontId="5" fillId="2" borderId="0" xfId="0" applyNumberFormat="1" applyFont="1" applyFill="1" applyBorder="1" applyAlignment="1">
      <alignment horizontal="center" wrapText="1"/>
    </xf>
    <xf numFmtId="167" fontId="3" fillId="2" borderId="0" xfId="0" applyNumberFormat="1" applyFont="1" applyFill="1" applyBorder="1" applyAlignment="1">
      <alignment horizontal="right" wrapText="1"/>
    </xf>
    <xf numFmtId="167" fontId="5" fillId="2" borderId="9" xfId="0" applyNumberFormat="1" applyFont="1" applyFill="1" applyBorder="1" applyAlignment="1">
      <alignment horizontal="center" wrapText="1"/>
    </xf>
    <xf numFmtId="167" fontId="58" fillId="2" borderId="6" xfId="0" applyNumberFormat="1" applyFont="1" applyFill="1" applyBorder="1" applyAlignment="1">
      <alignment horizontal="center" wrapText="1"/>
    </xf>
    <xf numFmtId="0" fontId="43" fillId="2" borderId="0" xfId="0" applyFont="1" applyFill="1" applyBorder="1" applyAlignment="1">
      <alignment horizontal="left" wrapText="1"/>
    </xf>
    <xf numFmtId="0" fontId="2" fillId="2" borderId="5" xfId="0" applyFont="1" applyFill="1" applyBorder="1" applyAlignment="1">
      <alignment horizontal="center" vertical="center" wrapText="1"/>
    </xf>
    <xf numFmtId="0" fontId="34" fillId="2" borderId="5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5" fontId="2" fillId="2" borderId="5" xfId="0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/>
    </xf>
    <xf numFmtId="0" fontId="26" fillId="2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 wrapText="1"/>
    </xf>
  </cellXfs>
  <cellStyles count="5">
    <cellStyle name="Обычный" xfId="0" builtinId="0"/>
    <cellStyle name="Обычный 2" xfId="2"/>
    <cellStyle name="Обычный_ZV1PIV98" xfId="1"/>
    <cellStyle name="Процентный" xfId="4" builtinId="5"/>
    <cellStyle name="Финансовый" xfId="3" builtinId="3"/>
  </cellStyles>
  <dxfs count="0"/>
  <tableStyles count="0" defaultTableStyle="TableStyleMedium2" defaultPivotStyle="PivotStyleLight16"/>
  <colors>
    <mruColors>
      <color rgb="FFD5C9E1"/>
      <color rgb="FFCCFFCC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N2146"/>
  <sheetViews>
    <sheetView showZeros="0" tabSelected="1" showOutlineSymbols="0" view="pageBreakPreview" zoomScale="80" zoomScaleNormal="80" zoomScaleSheetLayoutView="80" workbookViewId="0">
      <pane xSplit="5" ySplit="7" topLeftCell="F149" activePane="bottomRight" state="frozen"/>
      <selection pane="topRight" activeCell="F1" sqref="F1"/>
      <selection pane="bottomLeft" activeCell="A8" sqref="A8"/>
      <selection pane="bottomRight" activeCell="J176" sqref="J176"/>
    </sheetView>
  </sheetViews>
  <sheetFormatPr defaultColWidth="9.140625" defaultRowHeight="12.75" x14ac:dyDescent="0.2"/>
  <cols>
    <col min="1" max="1" width="3.85546875" style="3" customWidth="1"/>
    <col min="2" max="2" width="8" style="87" hidden="1" customWidth="1"/>
    <col min="3" max="3" width="7.140625" style="87" customWidth="1"/>
    <col min="4" max="4" width="7.7109375" style="87" customWidth="1"/>
    <col min="5" max="5" width="70.140625" style="8" customWidth="1"/>
    <col min="6" max="6" width="15.28515625" style="8" customWidth="1"/>
    <col min="7" max="7" width="14.42578125" style="8" customWidth="1"/>
    <col min="8" max="8" width="13.28515625" style="8" customWidth="1"/>
    <col min="9" max="9" width="11.7109375" style="8" customWidth="1"/>
    <col min="10" max="10" width="14" style="8" customWidth="1"/>
    <col min="11" max="11" width="14.7109375" style="95" customWidth="1"/>
    <col min="12" max="12" width="16" style="8" customWidth="1"/>
    <col min="13" max="13" width="14.28515625" style="8" customWidth="1"/>
    <col min="14" max="15" width="13.28515625" style="8" customWidth="1"/>
    <col min="16" max="16" width="13.42578125" style="96" customWidth="1"/>
    <col min="17" max="17" width="11.85546875" style="8" customWidth="1"/>
    <col min="18" max="18" width="15.5703125" style="8" customWidth="1"/>
    <col min="19" max="19" width="15.7109375" style="8" customWidth="1"/>
    <col min="20" max="20" width="15" style="8" customWidth="1"/>
    <col min="21" max="21" width="15.28515625" style="8" customWidth="1"/>
    <col min="22" max="22" width="14.7109375" style="8" customWidth="1"/>
    <col min="23" max="23" width="11.7109375" style="8" customWidth="1"/>
    <col min="24" max="24" width="17.42578125" style="6" customWidth="1"/>
    <col min="25" max="25" width="16.28515625" style="6" customWidth="1"/>
    <col min="26" max="186" width="9.140625" style="6"/>
    <col min="187" max="196" width="9.140625" style="8"/>
    <col min="197" max="16384" width="9.140625" style="3"/>
  </cols>
  <sheetData>
    <row r="1" spans="1:196" s="1" customFormat="1" ht="70.150000000000006" customHeight="1" x14ac:dyDescent="0.3">
      <c r="A1" s="234" t="s">
        <v>364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163" t="s">
        <v>335</v>
      </c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</row>
    <row r="2" spans="1:196" s="2" customFormat="1" ht="25.5" customHeight="1" x14ac:dyDescent="0.2">
      <c r="A2" s="235" t="s">
        <v>0</v>
      </c>
      <c r="B2" s="235" t="s">
        <v>104</v>
      </c>
      <c r="C2" s="235" t="s">
        <v>300</v>
      </c>
      <c r="D2" s="235" t="s">
        <v>48</v>
      </c>
      <c r="E2" s="235" t="s">
        <v>52</v>
      </c>
      <c r="F2" s="236" t="s">
        <v>1</v>
      </c>
      <c r="G2" s="236"/>
      <c r="H2" s="236"/>
      <c r="I2" s="236"/>
      <c r="J2" s="236"/>
      <c r="K2" s="236"/>
      <c r="L2" s="236" t="s">
        <v>2</v>
      </c>
      <c r="M2" s="237"/>
      <c r="N2" s="237"/>
      <c r="O2" s="237"/>
      <c r="P2" s="237"/>
      <c r="Q2" s="237"/>
      <c r="R2" s="236" t="s">
        <v>3</v>
      </c>
      <c r="S2" s="236"/>
      <c r="T2" s="236"/>
      <c r="U2" s="236"/>
      <c r="V2" s="236"/>
      <c r="W2" s="236"/>
    </row>
    <row r="3" spans="1:196" s="2" customFormat="1" ht="12.75" customHeight="1" x14ac:dyDescent="0.2">
      <c r="A3" s="235"/>
      <c r="B3" s="235"/>
      <c r="C3" s="235"/>
      <c r="D3" s="235"/>
      <c r="E3" s="235"/>
      <c r="F3" s="230" t="s">
        <v>184</v>
      </c>
      <c r="G3" s="230" t="s">
        <v>362</v>
      </c>
      <c r="H3" s="230" t="s">
        <v>363</v>
      </c>
      <c r="I3" s="230" t="s">
        <v>4</v>
      </c>
      <c r="J3" s="230" t="s">
        <v>214</v>
      </c>
      <c r="K3" s="233" t="s">
        <v>36</v>
      </c>
      <c r="L3" s="230" t="s">
        <v>184</v>
      </c>
      <c r="M3" s="230" t="s">
        <v>280</v>
      </c>
      <c r="N3" s="230" t="str">
        <f>G3</f>
        <v>затверджено на 01.04.2024</v>
      </c>
      <c r="O3" s="230" t="str">
        <f>H3</f>
        <v>виконано станом на 01.04.2024</v>
      </c>
      <c r="P3" s="230" t="s">
        <v>215</v>
      </c>
      <c r="Q3" s="233" t="s">
        <v>36</v>
      </c>
      <c r="R3" s="230" t="s">
        <v>184</v>
      </c>
      <c r="S3" s="230" t="s">
        <v>280</v>
      </c>
      <c r="T3" s="230" t="str">
        <f>G3</f>
        <v>затверджено на 01.04.2024</v>
      </c>
      <c r="U3" s="230" t="str">
        <f>H3</f>
        <v>виконано станом на 01.04.2024</v>
      </c>
      <c r="V3" s="230" t="s">
        <v>216</v>
      </c>
      <c r="W3" s="233" t="s">
        <v>36</v>
      </c>
    </row>
    <row r="4" spans="1:196" s="2" customFormat="1" ht="53.25" customHeight="1" x14ac:dyDescent="0.2">
      <c r="A4" s="235"/>
      <c r="B4" s="235"/>
      <c r="C4" s="235"/>
      <c r="D4" s="235"/>
      <c r="E4" s="235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</row>
    <row r="5" spans="1:196" s="4" customFormat="1" ht="18.75" customHeight="1" x14ac:dyDescent="0.25">
      <c r="A5" s="189">
        <v>1</v>
      </c>
      <c r="B5" s="189">
        <v>2</v>
      </c>
      <c r="C5" s="189">
        <v>2</v>
      </c>
      <c r="D5" s="189">
        <v>3</v>
      </c>
      <c r="E5" s="189">
        <v>4</v>
      </c>
      <c r="F5" s="189">
        <v>5</v>
      </c>
      <c r="G5" s="189">
        <v>6</v>
      </c>
      <c r="H5" s="189">
        <v>7</v>
      </c>
      <c r="I5" s="189">
        <v>8</v>
      </c>
      <c r="J5" s="189">
        <v>9</v>
      </c>
      <c r="K5" s="189">
        <v>10</v>
      </c>
      <c r="L5" s="189">
        <v>11</v>
      </c>
      <c r="M5" s="189">
        <v>12</v>
      </c>
      <c r="N5" s="189">
        <v>13</v>
      </c>
      <c r="O5" s="189">
        <v>14</v>
      </c>
      <c r="P5" s="189">
        <v>15</v>
      </c>
      <c r="Q5" s="189">
        <v>16</v>
      </c>
      <c r="R5" s="189">
        <v>17</v>
      </c>
      <c r="S5" s="189">
        <v>18</v>
      </c>
      <c r="T5" s="189">
        <v>19</v>
      </c>
      <c r="U5" s="189">
        <v>20</v>
      </c>
      <c r="V5" s="189">
        <v>21</v>
      </c>
      <c r="W5" s="189">
        <v>22</v>
      </c>
    </row>
    <row r="6" spans="1:196" s="1" customFormat="1" ht="29.25" customHeight="1" x14ac:dyDescent="0.3">
      <c r="A6" s="190"/>
      <c r="B6" s="73"/>
      <c r="C6" s="73"/>
      <c r="D6" s="73"/>
      <c r="E6" s="191" t="s">
        <v>5</v>
      </c>
      <c r="F6" s="13">
        <f>SUM(F174)</f>
        <v>898281.80000000016</v>
      </c>
      <c r="G6" s="13">
        <f>SUM(G174)</f>
        <v>222811.00000000003</v>
      </c>
      <c r="H6" s="13">
        <f>SUM(H174)</f>
        <v>177208.49999999997</v>
      </c>
      <c r="I6" s="19">
        <v>1</v>
      </c>
      <c r="J6" s="13">
        <f>H6-G6</f>
        <v>-45602.500000000058</v>
      </c>
      <c r="K6" s="19">
        <f>IFERROR(100%*(H6/G6),"")</f>
        <v>0.79533102046128756</v>
      </c>
      <c r="L6" s="13">
        <f>SUM(L174)</f>
        <v>59567.8</v>
      </c>
      <c r="M6" s="13">
        <f>SUM(M174)</f>
        <v>61018.200000000004</v>
      </c>
      <c r="N6" s="13">
        <f>SUM(N174)</f>
        <v>36353.200000000004</v>
      </c>
      <c r="O6" s="13">
        <f>SUM(O174)</f>
        <v>11487.8</v>
      </c>
      <c r="P6" s="13">
        <f>O6-N6</f>
        <v>-24865.400000000005</v>
      </c>
      <c r="Q6" s="19">
        <f>IFERROR(100%*(O6/N6),"")</f>
        <v>0.31600519349053174</v>
      </c>
      <c r="R6" s="13">
        <f>SUM(R174)</f>
        <v>957849.60000000009</v>
      </c>
      <c r="S6" s="13">
        <f>SUM(S174)</f>
        <v>959300</v>
      </c>
      <c r="T6" s="13">
        <f>SUM(T174)</f>
        <v>259164.2</v>
      </c>
      <c r="U6" s="13">
        <f>SUM(U174)</f>
        <v>188696.29999999996</v>
      </c>
      <c r="V6" s="13">
        <f>U6-T6</f>
        <v>-70467.900000000052</v>
      </c>
      <c r="W6" s="19">
        <f>IFERROR(100%*(U6/T6),"")</f>
        <v>0.7280955471473296</v>
      </c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</row>
    <row r="7" spans="1:196" s="41" customFormat="1" ht="37.15" customHeight="1" x14ac:dyDescent="0.3">
      <c r="A7" s="192"/>
      <c r="B7" s="38"/>
      <c r="C7" s="38"/>
      <c r="D7" s="38"/>
      <c r="E7" s="193" t="s">
        <v>329</v>
      </c>
      <c r="F7" s="13">
        <f>SUM(F18,F28,F29,F31,F34,F35,F37,F62,F80,F110)</f>
        <v>186398.59999999998</v>
      </c>
      <c r="G7" s="13">
        <f t="shared" ref="G7:H7" si="0">SUM(G18,G28,G29,G31,G34,G35,G37,G62,G80,G110)</f>
        <v>41590.600000000006</v>
      </c>
      <c r="H7" s="13">
        <f t="shared" si="0"/>
        <v>41538.800000000003</v>
      </c>
      <c r="I7" s="19">
        <f>H7/$H$6</f>
        <v>0.23440636312592233</v>
      </c>
      <c r="J7" s="13">
        <f>H7-G7</f>
        <v>-51.80000000000291</v>
      </c>
      <c r="K7" s="19">
        <f t="shared" ref="K7:K8" si="1">IFERROR(100%*(H7/G7),"")</f>
        <v>0.99875452626314598</v>
      </c>
      <c r="L7" s="13">
        <f t="shared" ref="L7:O7" si="2">SUM(L18,L28,L29,L31,L34,L35,L37,L62,L80,L110)</f>
        <v>0</v>
      </c>
      <c r="M7" s="13">
        <f t="shared" si="2"/>
        <v>0</v>
      </c>
      <c r="N7" s="13">
        <f t="shared" si="2"/>
        <v>0</v>
      </c>
      <c r="O7" s="13">
        <f t="shared" si="2"/>
        <v>0</v>
      </c>
      <c r="P7" s="13">
        <f t="shared" ref="P7:P72" si="3">O7-N7</f>
        <v>0</v>
      </c>
      <c r="Q7" s="19" t="str">
        <f t="shared" ref="Q7:Q72" si="4">IFERROR(100%*(O7/N7),"")</f>
        <v/>
      </c>
      <c r="R7" s="13">
        <f t="shared" ref="R7:U7" si="5">SUM(R18,R28,R29,R31,R34,R35,R37,R62,R80,R110)</f>
        <v>186398.59999999998</v>
      </c>
      <c r="S7" s="13">
        <f t="shared" si="5"/>
        <v>186398.59999999998</v>
      </c>
      <c r="T7" s="13">
        <f>SUM(T18,T28,T29,T31,T34,T35,T37,T62,T80,T110)</f>
        <v>41590.600000000006</v>
      </c>
      <c r="U7" s="13">
        <f t="shared" si="5"/>
        <v>41538.800000000003</v>
      </c>
      <c r="V7" s="13">
        <f t="shared" ref="V7:V82" si="6">U7-T7</f>
        <v>-51.80000000000291</v>
      </c>
      <c r="W7" s="19">
        <f t="shared" ref="W7:W70" si="7">IFERROR(100%*(U7/T7),"")</f>
        <v>0.99875452626314598</v>
      </c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</row>
    <row r="8" spans="1:196" s="1" customFormat="1" ht="27.75" customHeight="1" x14ac:dyDescent="0.3">
      <c r="A8" s="190"/>
      <c r="B8" s="42"/>
      <c r="C8" s="42"/>
      <c r="D8" s="42"/>
      <c r="E8" s="194" t="s">
        <v>38</v>
      </c>
      <c r="F8" s="13">
        <f>SUM(F76,F71,F51,F38,F9)</f>
        <v>624854.4</v>
      </c>
      <c r="G8" s="13">
        <f>SUM(G76,G71,G51,G38,G9)</f>
        <v>152920.40000000002</v>
      </c>
      <c r="H8" s="13">
        <f>SUM(H76,H71,H51,H38,H9)</f>
        <v>124067.69999999998</v>
      </c>
      <c r="I8" s="19">
        <f t="shared" ref="I8:I82" si="8">H8/$H$6</f>
        <v>0.70012273677617043</v>
      </c>
      <c r="J8" s="13">
        <f t="shared" ref="J8:J73" si="9">H8-G8</f>
        <v>-28852.700000000041</v>
      </c>
      <c r="K8" s="19">
        <f t="shared" si="1"/>
        <v>0.81132209960214574</v>
      </c>
      <c r="L8" s="13">
        <f>SUM(L76,L71,L51,L38,L9)</f>
        <v>20473.099999999999</v>
      </c>
      <c r="M8" s="13">
        <f>SUM(M76,M71,M51,M38,M9)</f>
        <v>21923.5</v>
      </c>
      <c r="N8" s="13">
        <f>SUM(N76,N71,N51,N38,N9)</f>
        <v>14064.800000000001</v>
      </c>
      <c r="O8" s="13">
        <f>SUM(O76,O71,O51,O38,O9)</f>
        <v>1997.8</v>
      </c>
      <c r="P8" s="13">
        <f t="shared" si="3"/>
        <v>-12067.000000000002</v>
      </c>
      <c r="Q8" s="19">
        <f t="shared" si="4"/>
        <v>0.14204254593026561</v>
      </c>
      <c r="R8" s="13">
        <f t="shared" ref="R8:R82" si="10">SUM(F8,L8)</f>
        <v>645327.5</v>
      </c>
      <c r="S8" s="13">
        <f t="shared" ref="S8:S82" si="11">SUM(F8,M8)</f>
        <v>646777.9</v>
      </c>
      <c r="T8" s="13">
        <f>SUM(G8,N8)</f>
        <v>166985.20000000001</v>
      </c>
      <c r="U8" s="13">
        <f t="shared" ref="U8:U9" si="12">SUM(H8,O8)</f>
        <v>126065.49999999999</v>
      </c>
      <c r="V8" s="13">
        <f t="shared" si="6"/>
        <v>-40919.700000000026</v>
      </c>
      <c r="W8" s="19">
        <f t="shared" si="7"/>
        <v>0.75495013929378163</v>
      </c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</row>
    <row r="9" spans="1:196" ht="30.75" customHeight="1" x14ac:dyDescent="0.3">
      <c r="A9" s="192">
        <v>1</v>
      </c>
      <c r="B9" s="38" t="s">
        <v>13</v>
      </c>
      <c r="C9" s="38" t="s">
        <v>53</v>
      </c>
      <c r="D9" s="38"/>
      <c r="E9" s="193" t="s">
        <v>301</v>
      </c>
      <c r="F9" s="13">
        <f>F10+F11+F18+F19+F21+F24+F25+F26+F27+F29+F30+F32+F33+F34+F35+F36+F37</f>
        <v>535021.80000000005</v>
      </c>
      <c r="G9" s="13">
        <f t="shared" ref="G9:H9" si="13">G10+G11+G18+G19+G21+G24+G25+G26+G27+G29+G30+G32+G33+G34+G35+G36+G37</f>
        <v>127189.00000000001</v>
      </c>
      <c r="H9" s="13">
        <f t="shared" si="13"/>
        <v>106060.59999999998</v>
      </c>
      <c r="I9" s="19">
        <f t="shared" si="8"/>
        <v>0.59850740794036406</v>
      </c>
      <c r="J9" s="13">
        <f t="shared" si="9"/>
        <v>-21128.400000000038</v>
      </c>
      <c r="K9" s="19">
        <f>IFERROR(100%*(H9/G9),"")</f>
        <v>0.8338818608527464</v>
      </c>
      <c r="L9" s="13">
        <f>L10+L11+L18+L19+L21+L24+L25+L26+L27+L29+L30+L32+L33+L34+L35+L36+L37</f>
        <v>8063.2000000000007</v>
      </c>
      <c r="M9" s="13">
        <f t="shared" ref="M9:O9" si="14">M10+M11+M18+M19+M21+M24+M25+M26+M27+M29+M30+M32+M33+M34+M35+M36+M37</f>
        <v>9410.1</v>
      </c>
      <c r="N9" s="13">
        <f t="shared" si="14"/>
        <v>1894</v>
      </c>
      <c r="O9" s="13">
        <f t="shared" si="14"/>
        <v>1894</v>
      </c>
      <c r="P9" s="13">
        <f t="shared" si="3"/>
        <v>0</v>
      </c>
      <c r="Q9" s="19">
        <f t="shared" si="4"/>
        <v>1</v>
      </c>
      <c r="R9" s="13">
        <f t="shared" ref="R9" si="15">SUM(F9,L9)</f>
        <v>543085</v>
      </c>
      <c r="S9" s="13">
        <f t="shared" ref="S9" si="16">SUM(F9,M9)</f>
        <v>544431.9</v>
      </c>
      <c r="T9" s="13">
        <f t="shared" ref="T9" si="17">SUM(G9,N9)</f>
        <v>129083.00000000001</v>
      </c>
      <c r="U9" s="13">
        <f t="shared" si="12"/>
        <v>107954.59999999998</v>
      </c>
      <c r="V9" s="13">
        <f t="shared" si="6"/>
        <v>-21128.400000000038</v>
      </c>
      <c r="W9" s="19">
        <f t="shared" si="7"/>
        <v>0.83631926744807572</v>
      </c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196" ht="30.75" customHeight="1" x14ac:dyDescent="0.3">
      <c r="A10" s="190"/>
      <c r="B10" s="43">
        <v>70101</v>
      </c>
      <c r="C10" s="114">
        <v>1010</v>
      </c>
      <c r="D10" s="115" t="s">
        <v>54</v>
      </c>
      <c r="E10" s="195" t="s">
        <v>126</v>
      </c>
      <c r="F10" s="15">
        <v>159788.20000000001</v>
      </c>
      <c r="G10" s="15">
        <v>37295</v>
      </c>
      <c r="H10" s="15">
        <v>30044.6</v>
      </c>
      <c r="I10" s="16">
        <f t="shared" si="8"/>
        <v>0.16954378599220693</v>
      </c>
      <c r="J10" s="14">
        <f t="shared" si="9"/>
        <v>-7250.4000000000015</v>
      </c>
      <c r="K10" s="16">
        <f t="shared" ref="K10:K73" si="18">IFERROR(100%*(H10/G10),"")</f>
        <v>0.80559324306207258</v>
      </c>
      <c r="L10" s="14">
        <v>5706.8</v>
      </c>
      <c r="M10" s="14">
        <v>6738.3</v>
      </c>
      <c r="N10" s="14">
        <v>1622.8</v>
      </c>
      <c r="O10" s="14">
        <v>1622.8</v>
      </c>
      <c r="P10" s="14">
        <f t="shared" si="3"/>
        <v>0</v>
      </c>
      <c r="Q10" s="16">
        <f t="shared" si="4"/>
        <v>1</v>
      </c>
      <c r="R10" s="14">
        <f t="shared" si="10"/>
        <v>165495</v>
      </c>
      <c r="S10" s="14">
        <f t="shared" si="11"/>
        <v>166526.5</v>
      </c>
      <c r="T10" s="14">
        <f>SUM(G10,N10)</f>
        <v>38917.800000000003</v>
      </c>
      <c r="U10" s="14">
        <f>SUM(H10,O10)</f>
        <v>31667.399999999998</v>
      </c>
      <c r="V10" s="14">
        <f t="shared" si="6"/>
        <v>-7250.4000000000051</v>
      </c>
      <c r="W10" s="16">
        <f t="shared" si="7"/>
        <v>0.81369964386476101</v>
      </c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</row>
    <row r="11" spans="1:196" s="135" customFormat="1" ht="42.75" customHeight="1" x14ac:dyDescent="0.3">
      <c r="A11" s="196"/>
      <c r="B11" s="118" t="s">
        <v>22</v>
      </c>
      <c r="C11" s="117">
        <v>1021</v>
      </c>
      <c r="D11" s="118" t="s">
        <v>55</v>
      </c>
      <c r="E11" s="195" t="s">
        <v>325</v>
      </c>
      <c r="F11" s="15">
        <v>154424.79999999999</v>
      </c>
      <c r="G11" s="15">
        <v>40701.1</v>
      </c>
      <c r="H11" s="15">
        <v>27823</v>
      </c>
      <c r="I11" s="16">
        <f t="shared" si="8"/>
        <v>0.15700714130529858</v>
      </c>
      <c r="J11" s="14">
        <f t="shared" si="9"/>
        <v>-12878.099999999999</v>
      </c>
      <c r="K11" s="16">
        <f t="shared" si="18"/>
        <v>0.68359331811670943</v>
      </c>
      <c r="L11" s="14">
        <v>2051.9</v>
      </c>
      <c r="M11" s="14">
        <v>2364.8000000000002</v>
      </c>
      <c r="N11" s="14">
        <v>208.2</v>
      </c>
      <c r="O11" s="14">
        <v>208.2</v>
      </c>
      <c r="P11" s="14">
        <f t="shared" si="3"/>
        <v>0</v>
      </c>
      <c r="Q11" s="16">
        <f t="shared" si="4"/>
        <v>1</v>
      </c>
      <c r="R11" s="14">
        <f t="shared" si="10"/>
        <v>156476.69999999998</v>
      </c>
      <c r="S11" s="14">
        <f t="shared" si="11"/>
        <v>156789.59999999998</v>
      </c>
      <c r="T11" s="14">
        <f t="shared" ref="T11:U82" si="19">SUM(G11,N11)</f>
        <v>40909.299999999996</v>
      </c>
      <c r="U11" s="14">
        <f t="shared" ref="U11:U74" si="20">SUM(H11,O11)</f>
        <v>28031.200000000001</v>
      </c>
      <c r="V11" s="14">
        <f t="shared" si="6"/>
        <v>-12878.099999999995</v>
      </c>
      <c r="W11" s="16">
        <f t="shared" si="7"/>
        <v>0.68520360895933208</v>
      </c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133"/>
      <c r="BG11" s="133"/>
      <c r="BH11" s="133"/>
      <c r="BI11" s="133"/>
      <c r="BJ11" s="133"/>
      <c r="BK11" s="133"/>
      <c r="BL11" s="133"/>
      <c r="BM11" s="133"/>
      <c r="BN11" s="133"/>
      <c r="BO11" s="133"/>
      <c r="BP11" s="133"/>
      <c r="BQ11" s="133"/>
      <c r="BR11" s="133"/>
      <c r="BS11" s="133"/>
      <c r="BT11" s="133"/>
      <c r="BU11" s="133"/>
      <c r="BV11" s="133"/>
      <c r="BW11" s="133"/>
      <c r="BX11" s="133"/>
      <c r="BY11" s="133"/>
      <c r="BZ11" s="133"/>
      <c r="CA11" s="133"/>
      <c r="CB11" s="133"/>
      <c r="CC11" s="133"/>
      <c r="CD11" s="133"/>
      <c r="CE11" s="133"/>
      <c r="CF11" s="133"/>
      <c r="CG11" s="133"/>
      <c r="CH11" s="133"/>
      <c r="CI11" s="133"/>
      <c r="CJ11" s="133"/>
      <c r="CK11" s="133"/>
      <c r="CL11" s="133"/>
      <c r="CM11" s="133"/>
      <c r="CN11" s="133"/>
      <c r="CO11" s="133"/>
      <c r="CP11" s="133"/>
      <c r="CQ11" s="133"/>
      <c r="CR11" s="133"/>
      <c r="CS11" s="133"/>
      <c r="CT11" s="133"/>
      <c r="CU11" s="133"/>
      <c r="CV11" s="133"/>
      <c r="CW11" s="133"/>
      <c r="CX11" s="133"/>
      <c r="CY11" s="133"/>
      <c r="CZ11" s="133"/>
      <c r="DA11" s="133"/>
      <c r="DB11" s="133"/>
      <c r="DC11" s="133"/>
      <c r="DD11" s="133"/>
      <c r="DE11" s="133"/>
      <c r="DF11" s="133"/>
      <c r="DG11" s="133"/>
      <c r="DH11" s="133"/>
      <c r="DI11" s="133"/>
      <c r="DJ11" s="133"/>
      <c r="DK11" s="133"/>
      <c r="DL11" s="133"/>
      <c r="DM11" s="133"/>
      <c r="DN11" s="133"/>
      <c r="DO11" s="133"/>
      <c r="DP11" s="133"/>
      <c r="DQ11" s="133"/>
      <c r="DR11" s="133"/>
      <c r="DS11" s="133"/>
      <c r="DT11" s="133"/>
      <c r="DU11" s="133"/>
      <c r="DV11" s="133"/>
      <c r="DW11" s="133"/>
      <c r="DX11" s="133"/>
      <c r="DY11" s="133"/>
      <c r="DZ11" s="133"/>
      <c r="EA11" s="133"/>
      <c r="EB11" s="133"/>
      <c r="EC11" s="133"/>
      <c r="ED11" s="133"/>
      <c r="EE11" s="133"/>
      <c r="EF11" s="133"/>
      <c r="EG11" s="133"/>
      <c r="EH11" s="133"/>
      <c r="EI11" s="133"/>
      <c r="EJ11" s="133"/>
      <c r="EK11" s="133"/>
      <c r="EL11" s="133"/>
      <c r="EM11" s="133"/>
      <c r="EN11" s="133"/>
      <c r="EO11" s="133"/>
      <c r="EP11" s="133"/>
      <c r="EQ11" s="133"/>
      <c r="ER11" s="133"/>
      <c r="ES11" s="133"/>
      <c r="ET11" s="133"/>
      <c r="EU11" s="133"/>
      <c r="EV11" s="133"/>
      <c r="EW11" s="133"/>
      <c r="EX11" s="133"/>
      <c r="EY11" s="133"/>
      <c r="EZ11" s="133"/>
      <c r="FA11" s="133"/>
      <c r="FB11" s="133"/>
      <c r="FC11" s="133"/>
      <c r="FD11" s="133"/>
      <c r="FE11" s="133"/>
      <c r="FF11" s="133"/>
      <c r="FG11" s="133"/>
      <c r="FH11" s="133"/>
      <c r="FI11" s="133"/>
      <c r="FJ11" s="133"/>
      <c r="FK11" s="133"/>
      <c r="FL11" s="133"/>
      <c r="FM11" s="133"/>
      <c r="FN11" s="133"/>
      <c r="FO11" s="133"/>
      <c r="FP11" s="133"/>
      <c r="FQ11" s="133"/>
      <c r="FR11" s="133"/>
      <c r="FS11" s="133"/>
      <c r="FT11" s="133"/>
      <c r="FU11" s="133"/>
      <c r="FV11" s="133"/>
      <c r="FW11" s="133"/>
      <c r="FX11" s="133"/>
      <c r="FY11" s="133"/>
      <c r="FZ11" s="133"/>
      <c r="GA11" s="133"/>
      <c r="GB11" s="133"/>
      <c r="GC11" s="133"/>
      <c r="GD11" s="133"/>
      <c r="GE11" s="134"/>
      <c r="GF11" s="134"/>
      <c r="GG11" s="134"/>
      <c r="GH11" s="134"/>
      <c r="GI11" s="134"/>
      <c r="GJ11" s="134"/>
      <c r="GK11" s="134"/>
      <c r="GL11" s="134"/>
      <c r="GM11" s="134"/>
      <c r="GN11" s="134"/>
    </row>
    <row r="12" spans="1:196" s="135" customFormat="1" ht="67.150000000000006" hidden="1" customHeight="1" x14ac:dyDescent="0.3">
      <c r="A12" s="196"/>
      <c r="B12" s="118"/>
      <c r="C12" s="117"/>
      <c r="D12" s="118"/>
      <c r="E12" s="197" t="s">
        <v>213</v>
      </c>
      <c r="F12" s="15"/>
      <c r="G12" s="15"/>
      <c r="H12" s="15"/>
      <c r="I12" s="16">
        <f t="shared" si="8"/>
        <v>0</v>
      </c>
      <c r="J12" s="14">
        <f t="shared" si="9"/>
        <v>0</v>
      </c>
      <c r="K12" s="16" t="str">
        <f t="shared" si="18"/>
        <v/>
      </c>
      <c r="L12" s="14"/>
      <c r="M12" s="14"/>
      <c r="N12" s="14"/>
      <c r="O12" s="14"/>
      <c r="P12" s="13">
        <f t="shared" si="3"/>
        <v>0</v>
      </c>
      <c r="Q12" s="19" t="str">
        <f t="shared" si="4"/>
        <v/>
      </c>
      <c r="R12" s="14">
        <f t="shared" si="10"/>
        <v>0</v>
      </c>
      <c r="S12" s="14">
        <f t="shared" si="11"/>
        <v>0</v>
      </c>
      <c r="T12" s="14">
        <f t="shared" si="19"/>
        <v>0</v>
      </c>
      <c r="U12" s="14">
        <f t="shared" si="20"/>
        <v>0</v>
      </c>
      <c r="V12" s="14">
        <f t="shared" si="6"/>
        <v>0</v>
      </c>
      <c r="W12" s="16" t="str">
        <f t="shared" si="7"/>
        <v/>
      </c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  <c r="BJ12" s="133"/>
      <c r="BK12" s="133"/>
      <c r="BL12" s="133"/>
      <c r="BM12" s="133"/>
      <c r="BN12" s="133"/>
      <c r="BO12" s="133"/>
      <c r="BP12" s="133"/>
      <c r="BQ12" s="133"/>
      <c r="BR12" s="133"/>
      <c r="BS12" s="133"/>
      <c r="BT12" s="133"/>
      <c r="BU12" s="133"/>
      <c r="BV12" s="133"/>
      <c r="BW12" s="133"/>
      <c r="BX12" s="133"/>
      <c r="BY12" s="133"/>
      <c r="BZ12" s="133"/>
      <c r="CA12" s="133"/>
      <c r="CB12" s="133"/>
      <c r="CC12" s="133"/>
      <c r="CD12" s="133"/>
      <c r="CE12" s="133"/>
      <c r="CF12" s="133"/>
      <c r="CG12" s="133"/>
      <c r="CH12" s="133"/>
      <c r="CI12" s="133"/>
      <c r="CJ12" s="133"/>
      <c r="CK12" s="133"/>
      <c r="CL12" s="133"/>
      <c r="CM12" s="133"/>
      <c r="CN12" s="133"/>
      <c r="CO12" s="133"/>
      <c r="CP12" s="133"/>
      <c r="CQ12" s="133"/>
      <c r="CR12" s="133"/>
      <c r="CS12" s="133"/>
      <c r="CT12" s="133"/>
      <c r="CU12" s="133"/>
      <c r="CV12" s="133"/>
      <c r="CW12" s="133"/>
      <c r="CX12" s="133"/>
      <c r="CY12" s="133"/>
      <c r="CZ12" s="133"/>
      <c r="DA12" s="133"/>
      <c r="DB12" s="133"/>
      <c r="DC12" s="133"/>
      <c r="DD12" s="133"/>
      <c r="DE12" s="133"/>
      <c r="DF12" s="133"/>
      <c r="DG12" s="133"/>
      <c r="DH12" s="133"/>
      <c r="DI12" s="133"/>
      <c r="DJ12" s="133"/>
      <c r="DK12" s="133"/>
      <c r="DL12" s="133"/>
      <c r="DM12" s="133"/>
      <c r="DN12" s="133"/>
      <c r="DO12" s="133"/>
      <c r="DP12" s="133"/>
      <c r="DQ12" s="133"/>
      <c r="DR12" s="133"/>
      <c r="DS12" s="133"/>
      <c r="DT12" s="133"/>
      <c r="DU12" s="133"/>
      <c r="DV12" s="133"/>
      <c r="DW12" s="133"/>
      <c r="DX12" s="133"/>
      <c r="DY12" s="133"/>
      <c r="DZ12" s="133"/>
      <c r="EA12" s="133"/>
      <c r="EB12" s="133"/>
      <c r="EC12" s="133"/>
      <c r="ED12" s="133"/>
      <c r="EE12" s="133"/>
      <c r="EF12" s="133"/>
      <c r="EG12" s="133"/>
      <c r="EH12" s="133"/>
      <c r="EI12" s="133"/>
      <c r="EJ12" s="133"/>
      <c r="EK12" s="133"/>
      <c r="EL12" s="133"/>
      <c r="EM12" s="133"/>
      <c r="EN12" s="133"/>
      <c r="EO12" s="133"/>
      <c r="EP12" s="133"/>
      <c r="EQ12" s="133"/>
      <c r="ER12" s="133"/>
      <c r="ES12" s="133"/>
      <c r="ET12" s="133"/>
      <c r="EU12" s="133"/>
      <c r="EV12" s="133"/>
      <c r="EW12" s="133"/>
      <c r="EX12" s="133"/>
      <c r="EY12" s="133"/>
      <c r="EZ12" s="133"/>
      <c r="FA12" s="133"/>
      <c r="FB12" s="133"/>
      <c r="FC12" s="133"/>
      <c r="FD12" s="133"/>
      <c r="FE12" s="133"/>
      <c r="FF12" s="133"/>
      <c r="FG12" s="133"/>
      <c r="FH12" s="133"/>
      <c r="FI12" s="133"/>
      <c r="FJ12" s="133"/>
      <c r="FK12" s="133"/>
      <c r="FL12" s="133"/>
      <c r="FM12" s="133"/>
      <c r="FN12" s="133"/>
      <c r="FO12" s="133"/>
      <c r="FP12" s="133"/>
      <c r="FQ12" s="133"/>
      <c r="FR12" s="133"/>
      <c r="FS12" s="133"/>
      <c r="FT12" s="133"/>
      <c r="FU12" s="133"/>
      <c r="FV12" s="133"/>
      <c r="FW12" s="133"/>
      <c r="FX12" s="133"/>
      <c r="FY12" s="133"/>
      <c r="FZ12" s="133"/>
      <c r="GA12" s="133"/>
      <c r="GB12" s="133"/>
      <c r="GC12" s="133"/>
      <c r="GD12" s="133"/>
      <c r="GE12" s="134"/>
      <c r="GF12" s="134"/>
      <c r="GG12" s="134"/>
      <c r="GH12" s="134"/>
      <c r="GI12" s="134"/>
      <c r="GJ12" s="134"/>
      <c r="GK12" s="134"/>
      <c r="GL12" s="134"/>
      <c r="GM12" s="134"/>
      <c r="GN12" s="134"/>
    </row>
    <row r="13" spans="1:196" s="135" customFormat="1" ht="81.599999999999994" hidden="1" customHeight="1" x14ac:dyDescent="0.3">
      <c r="A13" s="196"/>
      <c r="B13" s="118"/>
      <c r="C13" s="117"/>
      <c r="D13" s="118"/>
      <c r="E13" s="197" t="s">
        <v>212</v>
      </c>
      <c r="F13" s="15"/>
      <c r="G13" s="15"/>
      <c r="H13" s="15"/>
      <c r="I13" s="16">
        <f t="shared" si="8"/>
        <v>0</v>
      </c>
      <c r="J13" s="14">
        <f t="shared" si="9"/>
        <v>0</v>
      </c>
      <c r="K13" s="16" t="str">
        <f t="shared" si="18"/>
        <v/>
      </c>
      <c r="L13" s="14"/>
      <c r="M13" s="14"/>
      <c r="N13" s="14"/>
      <c r="O13" s="14"/>
      <c r="P13" s="13">
        <f t="shared" si="3"/>
        <v>0</v>
      </c>
      <c r="Q13" s="19" t="str">
        <f t="shared" si="4"/>
        <v/>
      </c>
      <c r="R13" s="14">
        <f t="shared" si="10"/>
        <v>0</v>
      </c>
      <c r="S13" s="14">
        <f t="shared" si="11"/>
        <v>0</v>
      </c>
      <c r="T13" s="14">
        <f t="shared" si="19"/>
        <v>0</v>
      </c>
      <c r="U13" s="14">
        <f t="shared" si="20"/>
        <v>0</v>
      </c>
      <c r="V13" s="14">
        <f t="shared" si="6"/>
        <v>0</v>
      </c>
      <c r="W13" s="16" t="str">
        <f t="shared" si="7"/>
        <v/>
      </c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133"/>
      <c r="BW13" s="133"/>
      <c r="BX13" s="133"/>
      <c r="BY13" s="133"/>
      <c r="BZ13" s="133"/>
      <c r="CA13" s="133"/>
      <c r="CB13" s="133"/>
      <c r="CC13" s="133"/>
      <c r="CD13" s="133"/>
      <c r="CE13" s="133"/>
      <c r="CF13" s="133"/>
      <c r="CG13" s="133"/>
      <c r="CH13" s="133"/>
      <c r="CI13" s="133"/>
      <c r="CJ13" s="133"/>
      <c r="CK13" s="133"/>
      <c r="CL13" s="133"/>
      <c r="CM13" s="133"/>
      <c r="CN13" s="133"/>
      <c r="CO13" s="133"/>
      <c r="CP13" s="133"/>
      <c r="CQ13" s="133"/>
      <c r="CR13" s="133"/>
      <c r="CS13" s="133"/>
      <c r="CT13" s="133"/>
      <c r="CU13" s="133"/>
      <c r="CV13" s="133"/>
      <c r="CW13" s="133"/>
      <c r="CX13" s="133"/>
      <c r="CY13" s="133"/>
      <c r="CZ13" s="133"/>
      <c r="DA13" s="133"/>
      <c r="DB13" s="133"/>
      <c r="DC13" s="133"/>
      <c r="DD13" s="133"/>
      <c r="DE13" s="133"/>
      <c r="DF13" s="133"/>
      <c r="DG13" s="133"/>
      <c r="DH13" s="133"/>
      <c r="DI13" s="133"/>
      <c r="DJ13" s="133"/>
      <c r="DK13" s="133"/>
      <c r="DL13" s="133"/>
      <c r="DM13" s="133"/>
      <c r="DN13" s="133"/>
      <c r="DO13" s="133"/>
      <c r="DP13" s="133"/>
      <c r="DQ13" s="133"/>
      <c r="DR13" s="133"/>
      <c r="DS13" s="133"/>
      <c r="DT13" s="133"/>
      <c r="DU13" s="133"/>
      <c r="DV13" s="133"/>
      <c r="DW13" s="133"/>
      <c r="DX13" s="133"/>
      <c r="DY13" s="133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33"/>
      <c r="ES13" s="133"/>
      <c r="ET13" s="133"/>
      <c r="EU13" s="133"/>
      <c r="EV13" s="133"/>
      <c r="EW13" s="133"/>
      <c r="EX13" s="133"/>
      <c r="EY13" s="133"/>
      <c r="EZ13" s="133"/>
      <c r="FA13" s="133"/>
      <c r="FB13" s="133"/>
      <c r="FC13" s="133"/>
      <c r="FD13" s="133"/>
      <c r="FE13" s="133"/>
      <c r="FF13" s="133"/>
      <c r="FG13" s="133"/>
      <c r="FH13" s="133"/>
      <c r="FI13" s="133"/>
      <c r="FJ13" s="133"/>
      <c r="FK13" s="133"/>
      <c r="FL13" s="133"/>
      <c r="FM13" s="133"/>
      <c r="FN13" s="133"/>
      <c r="FO13" s="133"/>
      <c r="FP13" s="133"/>
      <c r="FQ13" s="133"/>
      <c r="FR13" s="133"/>
      <c r="FS13" s="133"/>
      <c r="FT13" s="133"/>
      <c r="FU13" s="133"/>
      <c r="FV13" s="133"/>
      <c r="FW13" s="133"/>
      <c r="FX13" s="133"/>
      <c r="FY13" s="133"/>
      <c r="FZ13" s="133"/>
      <c r="GA13" s="133"/>
      <c r="GB13" s="133"/>
      <c r="GC13" s="133"/>
      <c r="GD13" s="133"/>
      <c r="GE13" s="134"/>
      <c r="GF13" s="134"/>
      <c r="GG13" s="134"/>
      <c r="GH13" s="134"/>
      <c r="GI13" s="134"/>
      <c r="GJ13" s="134"/>
      <c r="GK13" s="134"/>
      <c r="GL13" s="134"/>
      <c r="GM13" s="134"/>
      <c r="GN13" s="134"/>
    </row>
    <row r="14" spans="1:196" s="138" customFormat="1" ht="66" hidden="1" customHeight="1" x14ac:dyDescent="0.3">
      <c r="A14" s="198"/>
      <c r="B14" s="118"/>
      <c r="C14" s="117"/>
      <c r="D14" s="118"/>
      <c r="E14" s="197" t="s">
        <v>193</v>
      </c>
      <c r="F14" s="14"/>
      <c r="G14" s="36"/>
      <c r="H14" s="36"/>
      <c r="I14" s="16">
        <f t="shared" si="8"/>
        <v>0</v>
      </c>
      <c r="J14" s="14">
        <f t="shared" si="9"/>
        <v>0</v>
      </c>
      <c r="K14" s="16" t="str">
        <f t="shared" si="18"/>
        <v/>
      </c>
      <c r="L14" s="125"/>
      <c r="M14" s="125"/>
      <c r="N14" s="125"/>
      <c r="O14" s="125"/>
      <c r="P14" s="13">
        <f t="shared" si="3"/>
        <v>0</v>
      </c>
      <c r="Q14" s="19" t="str">
        <f t="shared" si="4"/>
        <v/>
      </c>
      <c r="R14" s="14">
        <f t="shared" si="10"/>
        <v>0</v>
      </c>
      <c r="S14" s="14">
        <f t="shared" si="11"/>
        <v>0</v>
      </c>
      <c r="T14" s="14">
        <f t="shared" si="19"/>
        <v>0</v>
      </c>
      <c r="U14" s="14">
        <f t="shared" si="20"/>
        <v>0</v>
      </c>
      <c r="V14" s="14">
        <f t="shared" si="6"/>
        <v>0</v>
      </c>
      <c r="W14" s="16" t="str">
        <f t="shared" si="7"/>
        <v/>
      </c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6"/>
      <c r="AV14" s="136"/>
      <c r="AW14" s="136"/>
      <c r="AX14" s="136"/>
      <c r="AY14" s="136"/>
      <c r="AZ14" s="136"/>
      <c r="BA14" s="136"/>
      <c r="BB14" s="136"/>
      <c r="BC14" s="136"/>
      <c r="BD14" s="136"/>
      <c r="BE14" s="136"/>
      <c r="BF14" s="136"/>
      <c r="BG14" s="136"/>
      <c r="BH14" s="136"/>
      <c r="BI14" s="136"/>
      <c r="BJ14" s="136"/>
      <c r="BK14" s="136"/>
      <c r="BL14" s="136"/>
      <c r="BM14" s="136"/>
      <c r="BN14" s="136"/>
      <c r="BO14" s="136"/>
      <c r="BP14" s="136"/>
      <c r="BQ14" s="136"/>
      <c r="BR14" s="136"/>
      <c r="BS14" s="136"/>
      <c r="BT14" s="136"/>
      <c r="BU14" s="136"/>
      <c r="BV14" s="136"/>
      <c r="BW14" s="136"/>
      <c r="BX14" s="136"/>
      <c r="BY14" s="136"/>
      <c r="BZ14" s="136"/>
      <c r="CA14" s="136"/>
      <c r="CB14" s="136"/>
      <c r="CC14" s="136"/>
      <c r="CD14" s="136"/>
      <c r="CE14" s="136"/>
      <c r="CF14" s="136"/>
      <c r="CG14" s="136"/>
      <c r="CH14" s="136"/>
      <c r="CI14" s="136"/>
      <c r="CJ14" s="136"/>
      <c r="CK14" s="136"/>
      <c r="CL14" s="136"/>
      <c r="CM14" s="136"/>
      <c r="CN14" s="136"/>
      <c r="CO14" s="136"/>
      <c r="CP14" s="136"/>
      <c r="CQ14" s="136"/>
      <c r="CR14" s="136"/>
      <c r="CS14" s="136"/>
      <c r="CT14" s="136"/>
      <c r="CU14" s="136"/>
      <c r="CV14" s="136"/>
      <c r="CW14" s="136"/>
      <c r="CX14" s="136"/>
      <c r="CY14" s="136"/>
      <c r="CZ14" s="136"/>
      <c r="DA14" s="136"/>
      <c r="DB14" s="136"/>
      <c r="DC14" s="136"/>
      <c r="DD14" s="136"/>
      <c r="DE14" s="136"/>
      <c r="DF14" s="136"/>
      <c r="DG14" s="136"/>
      <c r="DH14" s="136"/>
      <c r="DI14" s="136"/>
      <c r="DJ14" s="136"/>
      <c r="DK14" s="136"/>
      <c r="DL14" s="136"/>
      <c r="DM14" s="136"/>
      <c r="DN14" s="136"/>
      <c r="DO14" s="136"/>
      <c r="DP14" s="136"/>
      <c r="DQ14" s="136"/>
      <c r="DR14" s="136"/>
      <c r="DS14" s="136"/>
      <c r="DT14" s="136"/>
      <c r="DU14" s="136"/>
      <c r="DV14" s="136"/>
      <c r="DW14" s="136"/>
      <c r="DX14" s="136"/>
      <c r="DY14" s="136"/>
      <c r="DZ14" s="136"/>
      <c r="EA14" s="136"/>
      <c r="EB14" s="136"/>
      <c r="EC14" s="136"/>
      <c r="ED14" s="136"/>
      <c r="EE14" s="136"/>
      <c r="EF14" s="136"/>
      <c r="EG14" s="136"/>
      <c r="EH14" s="136"/>
      <c r="EI14" s="136"/>
      <c r="EJ14" s="136"/>
      <c r="EK14" s="136"/>
      <c r="EL14" s="136"/>
      <c r="EM14" s="136"/>
      <c r="EN14" s="136"/>
      <c r="EO14" s="136"/>
      <c r="EP14" s="136"/>
      <c r="EQ14" s="136"/>
      <c r="ER14" s="136"/>
      <c r="ES14" s="136"/>
      <c r="ET14" s="136"/>
      <c r="EU14" s="136"/>
      <c r="EV14" s="136"/>
      <c r="EW14" s="136"/>
      <c r="EX14" s="136"/>
      <c r="EY14" s="136"/>
      <c r="EZ14" s="136"/>
      <c r="FA14" s="136"/>
      <c r="FB14" s="136"/>
      <c r="FC14" s="136"/>
      <c r="FD14" s="136"/>
      <c r="FE14" s="136"/>
      <c r="FF14" s="136"/>
      <c r="FG14" s="136"/>
      <c r="FH14" s="136"/>
      <c r="FI14" s="136"/>
      <c r="FJ14" s="136"/>
      <c r="FK14" s="136"/>
      <c r="FL14" s="136"/>
      <c r="FM14" s="136"/>
      <c r="FN14" s="136"/>
      <c r="FO14" s="136"/>
      <c r="FP14" s="136"/>
      <c r="FQ14" s="136"/>
      <c r="FR14" s="136"/>
      <c r="FS14" s="136"/>
      <c r="FT14" s="136"/>
      <c r="FU14" s="136"/>
      <c r="FV14" s="136"/>
      <c r="FW14" s="136"/>
      <c r="FX14" s="136"/>
      <c r="FY14" s="136"/>
      <c r="FZ14" s="136"/>
      <c r="GA14" s="136"/>
      <c r="GB14" s="136"/>
      <c r="GC14" s="136"/>
      <c r="GD14" s="136"/>
      <c r="GE14" s="137"/>
      <c r="GF14" s="137"/>
      <c r="GG14" s="137"/>
      <c r="GH14" s="137"/>
      <c r="GI14" s="137"/>
      <c r="GJ14" s="137"/>
      <c r="GK14" s="137"/>
      <c r="GL14" s="137"/>
      <c r="GM14" s="137"/>
      <c r="GN14" s="137"/>
    </row>
    <row r="15" spans="1:196" s="138" customFormat="1" ht="81" hidden="1" customHeight="1" x14ac:dyDescent="0.3">
      <c r="A15" s="198"/>
      <c r="B15" s="118"/>
      <c r="C15" s="117"/>
      <c r="D15" s="118"/>
      <c r="E15" s="197" t="s">
        <v>209</v>
      </c>
      <c r="F15" s="36"/>
      <c r="G15" s="125"/>
      <c r="H15" s="36"/>
      <c r="I15" s="16">
        <f t="shared" si="8"/>
        <v>0</v>
      </c>
      <c r="J15" s="14">
        <f t="shared" si="9"/>
        <v>0</v>
      </c>
      <c r="K15" s="16" t="str">
        <f t="shared" si="18"/>
        <v/>
      </c>
      <c r="L15" s="36"/>
      <c r="M15" s="36"/>
      <c r="N15" s="36"/>
      <c r="O15" s="36"/>
      <c r="P15" s="13">
        <f t="shared" si="3"/>
        <v>0</v>
      </c>
      <c r="Q15" s="19" t="str">
        <f t="shared" si="4"/>
        <v/>
      </c>
      <c r="R15" s="36">
        <f t="shared" si="10"/>
        <v>0</v>
      </c>
      <c r="S15" s="36">
        <f t="shared" si="11"/>
        <v>0</v>
      </c>
      <c r="T15" s="36">
        <f t="shared" si="19"/>
        <v>0</v>
      </c>
      <c r="U15" s="14">
        <f t="shared" si="20"/>
        <v>0</v>
      </c>
      <c r="V15" s="14">
        <f t="shared" si="6"/>
        <v>0</v>
      </c>
      <c r="W15" s="16" t="str">
        <f t="shared" si="7"/>
        <v/>
      </c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136"/>
      <c r="CK15" s="136"/>
      <c r="CL15" s="136"/>
      <c r="CM15" s="136"/>
      <c r="CN15" s="136"/>
      <c r="CO15" s="136"/>
      <c r="CP15" s="136"/>
      <c r="CQ15" s="136"/>
      <c r="CR15" s="136"/>
      <c r="CS15" s="136"/>
      <c r="CT15" s="136"/>
      <c r="CU15" s="136"/>
      <c r="CV15" s="136"/>
      <c r="CW15" s="136"/>
      <c r="CX15" s="136"/>
      <c r="CY15" s="136"/>
      <c r="CZ15" s="136"/>
      <c r="DA15" s="136"/>
      <c r="DB15" s="136"/>
      <c r="DC15" s="136"/>
      <c r="DD15" s="136"/>
      <c r="DE15" s="136"/>
      <c r="DF15" s="136"/>
      <c r="DG15" s="136"/>
      <c r="DH15" s="136"/>
      <c r="DI15" s="136"/>
      <c r="DJ15" s="136"/>
      <c r="DK15" s="136"/>
      <c r="DL15" s="136"/>
      <c r="DM15" s="136"/>
      <c r="DN15" s="136"/>
      <c r="DO15" s="136"/>
      <c r="DP15" s="136"/>
      <c r="DQ15" s="136"/>
      <c r="DR15" s="136"/>
      <c r="DS15" s="136"/>
      <c r="DT15" s="136"/>
      <c r="DU15" s="136"/>
      <c r="DV15" s="136"/>
      <c r="DW15" s="136"/>
      <c r="DX15" s="136"/>
      <c r="DY15" s="136"/>
      <c r="DZ15" s="136"/>
      <c r="EA15" s="136"/>
      <c r="EB15" s="136"/>
      <c r="EC15" s="136"/>
      <c r="ED15" s="136"/>
      <c r="EE15" s="136"/>
      <c r="EF15" s="136"/>
      <c r="EG15" s="136"/>
      <c r="EH15" s="136"/>
      <c r="EI15" s="136"/>
      <c r="EJ15" s="136"/>
      <c r="EK15" s="136"/>
      <c r="EL15" s="136"/>
      <c r="EM15" s="136"/>
      <c r="EN15" s="136"/>
      <c r="EO15" s="136"/>
      <c r="EP15" s="136"/>
      <c r="EQ15" s="136"/>
      <c r="ER15" s="136"/>
      <c r="ES15" s="136"/>
      <c r="ET15" s="136"/>
      <c r="EU15" s="136"/>
      <c r="EV15" s="136"/>
      <c r="EW15" s="136"/>
      <c r="EX15" s="136"/>
      <c r="EY15" s="136"/>
      <c r="EZ15" s="136"/>
      <c r="FA15" s="136"/>
      <c r="FB15" s="136"/>
      <c r="FC15" s="136"/>
      <c r="FD15" s="136"/>
      <c r="FE15" s="136"/>
      <c r="FF15" s="136"/>
      <c r="FG15" s="136"/>
      <c r="FH15" s="136"/>
      <c r="FI15" s="136"/>
      <c r="FJ15" s="136"/>
      <c r="FK15" s="136"/>
      <c r="FL15" s="136"/>
      <c r="FM15" s="136"/>
      <c r="FN15" s="136"/>
      <c r="FO15" s="136"/>
      <c r="FP15" s="136"/>
      <c r="FQ15" s="136"/>
      <c r="FR15" s="136"/>
      <c r="FS15" s="136"/>
      <c r="FT15" s="136"/>
      <c r="FU15" s="136"/>
      <c r="FV15" s="136"/>
      <c r="FW15" s="136"/>
      <c r="FX15" s="136"/>
      <c r="FY15" s="136"/>
      <c r="FZ15" s="136"/>
      <c r="GA15" s="136"/>
      <c r="GB15" s="136"/>
      <c r="GC15" s="136"/>
      <c r="GD15" s="136"/>
      <c r="GE15" s="137"/>
      <c r="GF15" s="137"/>
      <c r="GG15" s="137"/>
      <c r="GH15" s="137"/>
      <c r="GI15" s="137"/>
      <c r="GJ15" s="137"/>
      <c r="GK15" s="137"/>
      <c r="GL15" s="137"/>
      <c r="GM15" s="137"/>
      <c r="GN15" s="137"/>
    </row>
    <row r="16" spans="1:196" s="138" customFormat="1" ht="81.599999999999994" hidden="1" customHeight="1" x14ac:dyDescent="0.3">
      <c r="A16" s="198"/>
      <c r="B16" s="118"/>
      <c r="C16" s="117"/>
      <c r="D16" s="118"/>
      <c r="E16" s="197" t="s">
        <v>208</v>
      </c>
      <c r="F16" s="125"/>
      <c r="G16" s="125"/>
      <c r="H16" s="125"/>
      <c r="I16" s="29">
        <f t="shared" si="8"/>
        <v>0</v>
      </c>
      <c r="J16" s="14">
        <f t="shared" si="9"/>
        <v>0</v>
      </c>
      <c r="K16" s="16" t="str">
        <f t="shared" si="18"/>
        <v/>
      </c>
      <c r="L16" s="36"/>
      <c r="M16" s="36"/>
      <c r="N16" s="36"/>
      <c r="O16" s="36"/>
      <c r="P16" s="13">
        <f t="shared" si="3"/>
        <v>0</v>
      </c>
      <c r="Q16" s="19" t="str">
        <f t="shared" si="4"/>
        <v/>
      </c>
      <c r="R16" s="36">
        <f t="shared" si="10"/>
        <v>0</v>
      </c>
      <c r="S16" s="36">
        <f t="shared" si="11"/>
        <v>0</v>
      </c>
      <c r="T16" s="36">
        <f t="shared" si="19"/>
        <v>0</v>
      </c>
      <c r="U16" s="14">
        <f t="shared" si="20"/>
        <v>0</v>
      </c>
      <c r="V16" s="14">
        <f t="shared" si="6"/>
        <v>0</v>
      </c>
      <c r="W16" s="16" t="str">
        <f t="shared" si="7"/>
        <v/>
      </c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6"/>
      <c r="AV16" s="136"/>
      <c r="AW16" s="136"/>
      <c r="AX16" s="136"/>
      <c r="AY16" s="136"/>
      <c r="AZ16" s="136"/>
      <c r="BA16" s="136"/>
      <c r="BB16" s="136"/>
      <c r="BC16" s="136"/>
      <c r="BD16" s="136"/>
      <c r="BE16" s="136"/>
      <c r="BF16" s="136"/>
      <c r="BG16" s="136"/>
      <c r="BH16" s="136"/>
      <c r="BI16" s="136"/>
      <c r="BJ16" s="136"/>
      <c r="BK16" s="136"/>
      <c r="BL16" s="136"/>
      <c r="BM16" s="136"/>
      <c r="BN16" s="136"/>
      <c r="BO16" s="136"/>
      <c r="BP16" s="136"/>
      <c r="BQ16" s="136"/>
      <c r="BR16" s="136"/>
      <c r="BS16" s="136"/>
      <c r="BT16" s="136"/>
      <c r="BU16" s="136"/>
      <c r="BV16" s="136"/>
      <c r="BW16" s="136"/>
      <c r="BX16" s="136"/>
      <c r="BY16" s="136"/>
      <c r="BZ16" s="136"/>
      <c r="CA16" s="136"/>
      <c r="CB16" s="136"/>
      <c r="CC16" s="136"/>
      <c r="CD16" s="136"/>
      <c r="CE16" s="136"/>
      <c r="CF16" s="136"/>
      <c r="CG16" s="136"/>
      <c r="CH16" s="136"/>
      <c r="CI16" s="136"/>
      <c r="CJ16" s="136"/>
      <c r="CK16" s="136"/>
      <c r="CL16" s="136"/>
      <c r="CM16" s="136"/>
      <c r="CN16" s="136"/>
      <c r="CO16" s="136"/>
      <c r="CP16" s="136"/>
      <c r="CQ16" s="136"/>
      <c r="CR16" s="136"/>
      <c r="CS16" s="136"/>
      <c r="CT16" s="136"/>
      <c r="CU16" s="136"/>
      <c r="CV16" s="136"/>
      <c r="CW16" s="136"/>
      <c r="CX16" s="136"/>
      <c r="CY16" s="136"/>
      <c r="CZ16" s="136"/>
      <c r="DA16" s="136"/>
      <c r="DB16" s="136"/>
      <c r="DC16" s="136"/>
      <c r="DD16" s="136"/>
      <c r="DE16" s="136"/>
      <c r="DF16" s="136"/>
      <c r="DG16" s="136"/>
      <c r="DH16" s="136"/>
      <c r="DI16" s="136"/>
      <c r="DJ16" s="136"/>
      <c r="DK16" s="136"/>
      <c r="DL16" s="136"/>
      <c r="DM16" s="136"/>
      <c r="DN16" s="136"/>
      <c r="DO16" s="136"/>
      <c r="DP16" s="136"/>
      <c r="DQ16" s="136"/>
      <c r="DR16" s="136"/>
      <c r="DS16" s="136"/>
      <c r="DT16" s="136"/>
      <c r="DU16" s="136"/>
      <c r="DV16" s="136"/>
      <c r="DW16" s="136"/>
      <c r="DX16" s="136"/>
      <c r="DY16" s="136"/>
      <c r="DZ16" s="136"/>
      <c r="EA16" s="136"/>
      <c r="EB16" s="136"/>
      <c r="EC16" s="136"/>
      <c r="ED16" s="136"/>
      <c r="EE16" s="136"/>
      <c r="EF16" s="136"/>
      <c r="EG16" s="136"/>
      <c r="EH16" s="136"/>
      <c r="EI16" s="136"/>
      <c r="EJ16" s="136"/>
      <c r="EK16" s="136"/>
      <c r="EL16" s="136"/>
      <c r="EM16" s="136"/>
      <c r="EN16" s="136"/>
      <c r="EO16" s="136"/>
      <c r="EP16" s="136"/>
      <c r="EQ16" s="136"/>
      <c r="ER16" s="136"/>
      <c r="ES16" s="136"/>
      <c r="ET16" s="136"/>
      <c r="EU16" s="136"/>
      <c r="EV16" s="136"/>
      <c r="EW16" s="136"/>
      <c r="EX16" s="136"/>
      <c r="EY16" s="136"/>
      <c r="EZ16" s="136"/>
      <c r="FA16" s="136"/>
      <c r="FB16" s="136"/>
      <c r="FC16" s="136"/>
      <c r="FD16" s="136"/>
      <c r="FE16" s="136"/>
      <c r="FF16" s="136"/>
      <c r="FG16" s="136"/>
      <c r="FH16" s="136"/>
      <c r="FI16" s="136"/>
      <c r="FJ16" s="136"/>
      <c r="FK16" s="136"/>
      <c r="FL16" s="136"/>
      <c r="FM16" s="136"/>
      <c r="FN16" s="136"/>
      <c r="FO16" s="136"/>
      <c r="FP16" s="136"/>
      <c r="FQ16" s="136"/>
      <c r="FR16" s="136"/>
      <c r="FS16" s="136"/>
      <c r="FT16" s="136"/>
      <c r="FU16" s="136"/>
      <c r="FV16" s="136"/>
      <c r="FW16" s="136"/>
      <c r="FX16" s="136"/>
      <c r="FY16" s="136"/>
      <c r="FZ16" s="136"/>
      <c r="GA16" s="136"/>
      <c r="GB16" s="136"/>
      <c r="GC16" s="136"/>
      <c r="GD16" s="136"/>
      <c r="GE16" s="137"/>
      <c r="GF16" s="137"/>
      <c r="GG16" s="137"/>
      <c r="GH16" s="137"/>
      <c r="GI16" s="137"/>
      <c r="GJ16" s="137"/>
      <c r="GK16" s="137"/>
      <c r="GL16" s="137"/>
      <c r="GM16" s="137"/>
      <c r="GN16" s="137"/>
    </row>
    <row r="17" spans="1:196" s="138" customFormat="1" ht="78" hidden="1" customHeight="1" x14ac:dyDescent="0.3">
      <c r="A17" s="198"/>
      <c r="B17" s="118"/>
      <c r="C17" s="117"/>
      <c r="D17" s="118"/>
      <c r="E17" s="197" t="s">
        <v>243</v>
      </c>
      <c r="F17" s="14"/>
      <c r="G17" s="14"/>
      <c r="H17" s="14"/>
      <c r="I17" s="16">
        <f t="shared" si="8"/>
        <v>0</v>
      </c>
      <c r="J17" s="14">
        <f t="shared" si="9"/>
        <v>0</v>
      </c>
      <c r="K17" s="16" t="str">
        <f t="shared" si="18"/>
        <v/>
      </c>
      <c r="L17" s="36"/>
      <c r="M17" s="36"/>
      <c r="N17" s="36"/>
      <c r="O17" s="36"/>
      <c r="P17" s="13">
        <f t="shared" si="3"/>
        <v>0</v>
      </c>
      <c r="Q17" s="19" t="str">
        <f t="shared" si="4"/>
        <v/>
      </c>
      <c r="R17" s="14">
        <f t="shared" si="10"/>
        <v>0</v>
      </c>
      <c r="S17" s="14">
        <f t="shared" si="11"/>
        <v>0</v>
      </c>
      <c r="T17" s="14">
        <f t="shared" si="19"/>
        <v>0</v>
      </c>
      <c r="U17" s="14">
        <f t="shared" si="20"/>
        <v>0</v>
      </c>
      <c r="V17" s="14">
        <f t="shared" si="6"/>
        <v>0</v>
      </c>
      <c r="W17" s="16" t="str">
        <f t="shared" si="7"/>
        <v/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6"/>
      <c r="AV17" s="136"/>
      <c r="AW17" s="136"/>
      <c r="AX17" s="136"/>
      <c r="AY17" s="136"/>
      <c r="AZ17" s="136"/>
      <c r="BA17" s="136"/>
      <c r="BB17" s="136"/>
      <c r="BC17" s="136"/>
      <c r="BD17" s="136"/>
      <c r="BE17" s="136"/>
      <c r="BF17" s="136"/>
      <c r="BG17" s="136"/>
      <c r="BH17" s="136"/>
      <c r="BI17" s="136"/>
      <c r="BJ17" s="136"/>
      <c r="BK17" s="136"/>
      <c r="BL17" s="136"/>
      <c r="BM17" s="136"/>
      <c r="BN17" s="136"/>
      <c r="BO17" s="136"/>
      <c r="BP17" s="136"/>
      <c r="BQ17" s="136"/>
      <c r="BR17" s="136"/>
      <c r="BS17" s="136"/>
      <c r="BT17" s="136"/>
      <c r="BU17" s="136"/>
      <c r="BV17" s="136"/>
      <c r="BW17" s="136"/>
      <c r="BX17" s="136"/>
      <c r="BY17" s="136"/>
      <c r="BZ17" s="136"/>
      <c r="CA17" s="136"/>
      <c r="CB17" s="136"/>
      <c r="CC17" s="136"/>
      <c r="CD17" s="136"/>
      <c r="CE17" s="136"/>
      <c r="CF17" s="136"/>
      <c r="CG17" s="136"/>
      <c r="CH17" s="136"/>
      <c r="CI17" s="136"/>
      <c r="CJ17" s="136"/>
      <c r="CK17" s="136"/>
      <c r="CL17" s="136"/>
      <c r="CM17" s="136"/>
      <c r="CN17" s="136"/>
      <c r="CO17" s="136"/>
      <c r="CP17" s="136"/>
      <c r="CQ17" s="136"/>
      <c r="CR17" s="136"/>
      <c r="CS17" s="136"/>
      <c r="CT17" s="136"/>
      <c r="CU17" s="136"/>
      <c r="CV17" s="136"/>
      <c r="CW17" s="136"/>
      <c r="CX17" s="136"/>
      <c r="CY17" s="136"/>
      <c r="CZ17" s="136"/>
      <c r="DA17" s="136"/>
      <c r="DB17" s="136"/>
      <c r="DC17" s="136"/>
      <c r="DD17" s="136"/>
      <c r="DE17" s="136"/>
      <c r="DF17" s="136"/>
      <c r="DG17" s="136"/>
      <c r="DH17" s="136"/>
      <c r="DI17" s="136"/>
      <c r="DJ17" s="136"/>
      <c r="DK17" s="136"/>
      <c r="DL17" s="136"/>
      <c r="DM17" s="136"/>
      <c r="DN17" s="136"/>
      <c r="DO17" s="136"/>
      <c r="DP17" s="136"/>
      <c r="DQ17" s="136"/>
      <c r="DR17" s="136"/>
      <c r="DS17" s="136"/>
      <c r="DT17" s="136"/>
      <c r="DU17" s="136"/>
      <c r="DV17" s="136"/>
      <c r="DW17" s="136"/>
      <c r="DX17" s="136"/>
      <c r="DY17" s="136"/>
      <c r="DZ17" s="136"/>
      <c r="EA17" s="136"/>
      <c r="EB17" s="136"/>
      <c r="EC17" s="136"/>
      <c r="ED17" s="136"/>
      <c r="EE17" s="136"/>
      <c r="EF17" s="136"/>
      <c r="EG17" s="136"/>
      <c r="EH17" s="136"/>
      <c r="EI17" s="136"/>
      <c r="EJ17" s="136"/>
      <c r="EK17" s="136"/>
      <c r="EL17" s="136"/>
      <c r="EM17" s="136"/>
      <c r="EN17" s="136"/>
      <c r="EO17" s="136"/>
      <c r="EP17" s="136"/>
      <c r="EQ17" s="136"/>
      <c r="ER17" s="136"/>
      <c r="ES17" s="136"/>
      <c r="ET17" s="136"/>
      <c r="EU17" s="136"/>
      <c r="EV17" s="136"/>
      <c r="EW17" s="136"/>
      <c r="EX17" s="136"/>
      <c r="EY17" s="136"/>
      <c r="EZ17" s="136"/>
      <c r="FA17" s="136"/>
      <c r="FB17" s="136"/>
      <c r="FC17" s="136"/>
      <c r="FD17" s="136"/>
      <c r="FE17" s="136"/>
      <c r="FF17" s="136"/>
      <c r="FG17" s="136"/>
      <c r="FH17" s="136"/>
      <c r="FI17" s="136"/>
      <c r="FJ17" s="136"/>
      <c r="FK17" s="136"/>
      <c r="FL17" s="136"/>
      <c r="FM17" s="136"/>
      <c r="FN17" s="136"/>
      <c r="FO17" s="136"/>
      <c r="FP17" s="136"/>
      <c r="FQ17" s="136"/>
      <c r="FR17" s="136"/>
      <c r="FS17" s="136"/>
      <c r="FT17" s="136"/>
      <c r="FU17" s="136"/>
      <c r="FV17" s="136"/>
      <c r="FW17" s="136"/>
      <c r="FX17" s="136"/>
      <c r="FY17" s="136"/>
      <c r="FZ17" s="136"/>
      <c r="GA17" s="136"/>
      <c r="GB17" s="136"/>
      <c r="GC17" s="136"/>
      <c r="GD17" s="136"/>
      <c r="GE17" s="137"/>
      <c r="GF17" s="137"/>
      <c r="GG17" s="137"/>
      <c r="GH17" s="137"/>
      <c r="GI17" s="137"/>
      <c r="GJ17" s="137"/>
      <c r="GK17" s="137"/>
      <c r="GL17" s="137"/>
      <c r="GM17" s="137"/>
      <c r="GN17" s="137"/>
    </row>
    <row r="18" spans="1:196" s="135" customFormat="1" ht="49.5" customHeight="1" x14ac:dyDescent="0.3">
      <c r="A18" s="196"/>
      <c r="B18" s="118" t="s">
        <v>22</v>
      </c>
      <c r="C18" s="117">
        <v>1031</v>
      </c>
      <c r="D18" s="118" t="s">
        <v>55</v>
      </c>
      <c r="E18" s="195" t="s">
        <v>326</v>
      </c>
      <c r="F18" s="15">
        <v>184313.3</v>
      </c>
      <c r="G18" s="15">
        <v>41125.300000000003</v>
      </c>
      <c r="H18" s="15">
        <v>41125.300000000003</v>
      </c>
      <c r="I18" s="16">
        <f t="shared" si="8"/>
        <v>0.23207295361114172</v>
      </c>
      <c r="J18" s="14">
        <f t="shared" si="9"/>
        <v>0</v>
      </c>
      <c r="K18" s="16">
        <f t="shared" si="18"/>
        <v>1</v>
      </c>
      <c r="L18" s="14"/>
      <c r="M18" s="14"/>
      <c r="N18" s="14"/>
      <c r="O18" s="14"/>
      <c r="P18" s="13">
        <f t="shared" si="3"/>
        <v>0</v>
      </c>
      <c r="Q18" s="19" t="str">
        <f t="shared" si="4"/>
        <v/>
      </c>
      <c r="R18" s="14">
        <f t="shared" si="10"/>
        <v>184313.3</v>
      </c>
      <c r="S18" s="14">
        <f t="shared" si="11"/>
        <v>184313.3</v>
      </c>
      <c r="T18" s="14">
        <f t="shared" si="19"/>
        <v>41125.300000000003</v>
      </c>
      <c r="U18" s="14">
        <f t="shared" si="20"/>
        <v>41125.300000000003</v>
      </c>
      <c r="V18" s="14">
        <f t="shared" si="6"/>
        <v>0</v>
      </c>
      <c r="W18" s="16">
        <f t="shared" si="7"/>
        <v>1</v>
      </c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3"/>
      <c r="AS18" s="133"/>
      <c r="AT18" s="133"/>
      <c r="AU18" s="133"/>
      <c r="AV18" s="133"/>
      <c r="AW18" s="133"/>
      <c r="AX18" s="133"/>
      <c r="AY18" s="133"/>
      <c r="AZ18" s="133"/>
      <c r="BA18" s="133"/>
      <c r="BB18" s="133"/>
      <c r="BC18" s="133"/>
      <c r="BD18" s="133"/>
      <c r="BE18" s="133"/>
      <c r="BF18" s="133"/>
      <c r="BG18" s="133"/>
      <c r="BH18" s="133"/>
      <c r="BI18" s="133"/>
      <c r="BJ18" s="133"/>
      <c r="BK18" s="133"/>
      <c r="BL18" s="133"/>
      <c r="BM18" s="133"/>
      <c r="BN18" s="133"/>
      <c r="BO18" s="133"/>
      <c r="BP18" s="133"/>
      <c r="BQ18" s="133"/>
      <c r="BR18" s="133"/>
      <c r="BS18" s="133"/>
      <c r="BT18" s="133"/>
      <c r="BU18" s="133"/>
      <c r="BV18" s="133"/>
      <c r="BW18" s="133"/>
      <c r="BX18" s="133"/>
      <c r="BY18" s="133"/>
      <c r="BZ18" s="133"/>
      <c r="CA18" s="133"/>
      <c r="CB18" s="133"/>
      <c r="CC18" s="133"/>
      <c r="CD18" s="133"/>
      <c r="CE18" s="133"/>
      <c r="CF18" s="133"/>
      <c r="CG18" s="133"/>
      <c r="CH18" s="133"/>
      <c r="CI18" s="133"/>
      <c r="CJ18" s="133"/>
      <c r="CK18" s="133"/>
      <c r="CL18" s="133"/>
      <c r="CM18" s="133"/>
      <c r="CN18" s="133"/>
      <c r="CO18" s="133"/>
      <c r="CP18" s="133"/>
      <c r="CQ18" s="133"/>
      <c r="CR18" s="133"/>
      <c r="CS18" s="133"/>
      <c r="CT18" s="133"/>
      <c r="CU18" s="133"/>
      <c r="CV18" s="133"/>
      <c r="CW18" s="133"/>
      <c r="CX18" s="133"/>
      <c r="CY18" s="133"/>
      <c r="CZ18" s="133"/>
      <c r="DA18" s="133"/>
      <c r="DB18" s="133"/>
      <c r="DC18" s="133"/>
      <c r="DD18" s="133"/>
      <c r="DE18" s="133"/>
      <c r="DF18" s="133"/>
      <c r="DG18" s="133"/>
      <c r="DH18" s="133"/>
      <c r="DI18" s="133"/>
      <c r="DJ18" s="133"/>
      <c r="DK18" s="133"/>
      <c r="DL18" s="133"/>
      <c r="DM18" s="133"/>
      <c r="DN18" s="133"/>
      <c r="DO18" s="133"/>
      <c r="DP18" s="133"/>
      <c r="DQ18" s="133"/>
      <c r="DR18" s="133"/>
      <c r="DS18" s="133"/>
      <c r="DT18" s="133"/>
      <c r="DU18" s="133"/>
      <c r="DV18" s="133"/>
      <c r="DW18" s="133"/>
      <c r="DX18" s="133"/>
      <c r="DY18" s="133"/>
      <c r="DZ18" s="133"/>
      <c r="EA18" s="133"/>
      <c r="EB18" s="133"/>
      <c r="EC18" s="133"/>
      <c r="ED18" s="133"/>
      <c r="EE18" s="133"/>
      <c r="EF18" s="133"/>
      <c r="EG18" s="133"/>
      <c r="EH18" s="133"/>
      <c r="EI18" s="133"/>
      <c r="EJ18" s="133"/>
      <c r="EK18" s="133"/>
      <c r="EL18" s="133"/>
      <c r="EM18" s="133"/>
      <c r="EN18" s="133"/>
      <c r="EO18" s="133"/>
      <c r="EP18" s="133"/>
      <c r="EQ18" s="133"/>
      <c r="ER18" s="133"/>
      <c r="ES18" s="133"/>
      <c r="ET18" s="133"/>
      <c r="EU18" s="133"/>
      <c r="EV18" s="133"/>
      <c r="EW18" s="133"/>
      <c r="EX18" s="133"/>
      <c r="EY18" s="133"/>
      <c r="EZ18" s="133"/>
      <c r="FA18" s="133"/>
      <c r="FB18" s="133"/>
      <c r="FC18" s="133"/>
      <c r="FD18" s="133"/>
      <c r="FE18" s="133"/>
      <c r="FF18" s="133"/>
      <c r="FG18" s="133"/>
      <c r="FH18" s="133"/>
      <c r="FI18" s="133"/>
      <c r="FJ18" s="133"/>
      <c r="FK18" s="133"/>
      <c r="FL18" s="133"/>
      <c r="FM18" s="133"/>
      <c r="FN18" s="133"/>
      <c r="FO18" s="133"/>
      <c r="FP18" s="133"/>
      <c r="FQ18" s="133"/>
      <c r="FR18" s="133"/>
      <c r="FS18" s="133"/>
      <c r="FT18" s="133"/>
      <c r="FU18" s="133"/>
      <c r="FV18" s="133"/>
      <c r="FW18" s="133"/>
      <c r="FX18" s="133"/>
      <c r="FY18" s="133"/>
      <c r="FZ18" s="133"/>
      <c r="GA18" s="133"/>
      <c r="GB18" s="133"/>
      <c r="GC18" s="133"/>
      <c r="GD18" s="133"/>
      <c r="GE18" s="134"/>
      <c r="GF18" s="134"/>
      <c r="GG18" s="134"/>
      <c r="GH18" s="134"/>
      <c r="GI18" s="134"/>
      <c r="GJ18" s="134"/>
      <c r="GK18" s="134"/>
      <c r="GL18" s="134"/>
      <c r="GM18" s="134"/>
      <c r="GN18" s="134"/>
    </row>
    <row r="19" spans="1:196" ht="136.9" hidden="1" customHeight="1" x14ac:dyDescent="0.3">
      <c r="A19" s="190"/>
      <c r="B19" s="49" t="s">
        <v>22</v>
      </c>
      <c r="C19" s="50">
        <v>1060</v>
      </c>
      <c r="D19" s="49"/>
      <c r="E19" s="199" t="s">
        <v>251</v>
      </c>
      <c r="F19" s="15"/>
      <c r="G19" s="15"/>
      <c r="H19" s="15"/>
      <c r="I19" s="16">
        <f t="shared" ref="I19" si="21">H19/$H$6</f>
        <v>0</v>
      </c>
      <c r="J19" s="14">
        <f t="shared" si="9"/>
        <v>0</v>
      </c>
      <c r="K19" s="16" t="str">
        <f t="shared" si="18"/>
        <v/>
      </c>
      <c r="L19" s="14"/>
      <c r="M19" s="14"/>
      <c r="N19" s="14"/>
      <c r="O19" s="14"/>
      <c r="P19" s="13">
        <f t="shared" si="3"/>
        <v>0</v>
      </c>
      <c r="Q19" s="19" t="str">
        <f t="shared" si="4"/>
        <v/>
      </c>
      <c r="R19" s="14">
        <f t="shared" ref="R19" si="22">SUM(F19,L19)</f>
        <v>0</v>
      </c>
      <c r="S19" s="14">
        <f t="shared" ref="S19" si="23">SUM(F19,M19)</f>
        <v>0</v>
      </c>
      <c r="T19" s="14">
        <f t="shared" ref="T19" si="24">SUM(G19,N19)</f>
        <v>0</v>
      </c>
      <c r="U19" s="14">
        <f t="shared" si="20"/>
        <v>0</v>
      </c>
      <c r="V19" s="14">
        <f t="shared" ref="V19" si="25">U19-T19</f>
        <v>0</v>
      </c>
      <c r="W19" s="16" t="str">
        <f t="shared" si="7"/>
        <v/>
      </c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196" s="48" customFormat="1" ht="37.9" hidden="1" customHeight="1" x14ac:dyDescent="0.3">
      <c r="A20" s="200"/>
      <c r="B20" s="51" t="s">
        <v>22</v>
      </c>
      <c r="C20" s="52">
        <v>1061</v>
      </c>
      <c r="D20" s="51" t="s">
        <v>55</v>
      </c>
      <c r="E20" s="201" t="s">
        <v>252</v>
      </c>
      <c r="F20" s="20"/>
      <c r="G20" s="20"/>
      <c r="H20" s="20"/>
      <c r="I20" s="30">
        <f t="shared" ref="I20" si="26">H20/$H$6</f>
        <v>0</v>
      </c>
      <c r="J20" s="14">
        <f t="shared" si="9"/>
        <v>0</v>
      </c>
      <c r="K20" s="16" t="str">
        <f t="shared" si="18"/>
        <v/>
      </c>
      <c r="L20" s="21"/>
      <c r="M20" s="21"/>
      <c r="N20" s="21"/>
      <c r="O20" s="21"/>
      <c r="P20" s="13">
        <f t="shared" si="3"/>
        <v>0</v>
      </c>
      <c r="Q20" s="19" t="str">
        <f t="shared" si="4"/>
        <v/>
      </c>
      <c r="R20" s="21">
        <f t="shared" ref="R20" si="27">SUM(F20,L20)</f>
        <v>0</v>
      </c>
      <c r="S20" s="21">
        <f t="shared" ref="S20" si="28">SUM(F20,M20)</f>
        <v>0</v>
      </c>
      <c r="T20" s="21">
        <f t="shared" ref="T20" si="29">SUM(G20,N20)</f>
        <v>0</v>
      </c>
      <c r="U20" s="14">
        <f t="shared" si="20"/>
        <v>0</v>
      </c>
      <c r="V20" s="21">
        <f t="shared" ref="V20" si="30">U20-T20</f>
        <v>0</v>
      </c>
      <c r="W20" s="16" t="str">
        <f t="shared" si="7"/>
        <v/>
      </c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7"/>
      <c r="GF20" s="47"/>
      <c r="GG20" s="47"/>
      <c r="GH20" s="47"/>
      <c r="GI20" s="47"/>
      <c r="GJ20" s="47"/>
      <c r="GK20" s="47"/>
      <c r="GL20" s="47"/>
      <c r="GM20" s="47"/>
      <c r="GN20" s="47"/>
    </row>
    <row r="21" spans="1:196" ht="39.75" customHeight="1" x14ac:dyDescent="0.3">
      <c r="A21" s="190"/>
      <c r="B21" s="49" t="s">
        <v>23</v>
      </c>
      <c r="C21" s="117">
        <v>1070</v>
      </c>
      <c r="D21" s="118" t="s">
        <v>59</v>
      </c>
      <c r="E21" s="195" t="s">
        <v>223</v>
      </c>
      <c r="F21" s="15">
        <v>8234.4</v>
      </c>
      <c r="G21" s="15">
        <v>1833.8</v>
      </c>
      <c r="H21" s="15">
        <v>1340.7</v>
      </c>
      <c r="I21" s="16">
        <f t="shared" si="8"/>
        <v>7.5656641752511883E-3</v>
      </c>
      <c r="J21" s="14">
        <f t="shared" si="9"/>
        <v>-493.09999999999991</v>
      </c>
      <c r="K21" s="16">
        <f t="shared" si="18"/>
        <v>0.73110480968480751</v>
      </c>
      <c r="L21" s="14"/>
      <c r="M21" s="14">
        <v>2.5</v>
      </c>
      <c r="N21" s="14">
        <v>2.5</v>
      </c>
      <c r="O21" s="14">
        <v>2.5</v>
      </c>
      <c r="P21" s="13">
        <f t="shared" si="3"/>
        <v>0</v>
      </c>
      <c r="Q21" s="16">
        <f t="shared" si="4"/>
        <v>1</v>
      </c>
      <c r="R21" s="14">
        <f t="shared" si="10"/>
        <v>8234.4</v>
      </c>
      <c r="S21" s="14">
        <f t="shared" si="11"/>
        <v>8236.9</v>
      </c>
      <c r="T21" s="14">
        <f t="shared" si="19"/>
        <v>1836.3</v>
      </c>
      <c r="U21" s="14">
        <f t="shared" si="20"/>
        <v>1343.2</v>
      </c>
      <c r="V21" s="14">
        <f t="shared" si="6"/>
        <v>-493.09999999999991</v>
      </c>
      <c r="W21" s="16">
        <f t="shared" si="7"/>
        <v>0.73147089255568265</v>
      </c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196" s="48" customFormat="1" ht="49.9" hidden="1" customHeight="1" x14ac:dyDescent="0.3">
      <c r="A22" s="200"/>
      <c r="B22" s="51"/>
      <c r="C22" s="52"/>
      <c r="D22" s="51"/>
      <c r="E22" s="202" t="s">
        <v>205</v>
      </c>
      <c r="F22" s="20"/>
      <c r="G22" s="20"/>
      <c r="H22" s="20"/>
      <c r="I22" s="30">
        <f t="shared" si="8"/>
        <v>0</v>
      </c>
      <c r="J22" s="14">
        <f t="shared" si="9"/>
        <v>0</v>
      </c>
      <c r="K22" s="16" t="str">
        <f t="shared" si="18"/>
        <v/>
      </c>
      <c r="L22" s="21"/>
      <c r="M22" s="21"/>
      <c r="N22" s="21"/>
      <c r="O22" s="21"/>
      <c r="P22" s="13">
        <f t="shared" si="3"/>
        <v>0</v>
      </c>
      <c r="Q22" s="19" t="str">
        <f t="shared" si="4"/>
        <v/>
      </c>
      <c r="R22" s="21">
        <f t="shared" si="10"/>
        <v>0</v>
      </c>
      <c r="S22" s="21">
        <f t="shared" si="11"/>
        <v>0</v>
      </c>
      <c r="T22" s="21">
        <f t="shared" si="19"/>
        <v>0</v>
      </c>
      <c r="U22" s="14">
        <f t="shared" si="20"/>
        <v>0</v>
      </c>
      <c r="V22" s="21">
        <f t="shared" si="6"/>
        <v>0</v>
      </c>
      <c r="W22" s="16" t="str">
        <f t="shared" si="7"/>
        <v/>
      </c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7"/>
      <c r="GF22" s="47"/>
      <c r="GG22" s="47"/>
      <c r="GH22" s="47"/>
      <c r="GI22" s="47"/>
      <c r="GJ22" s="47"/>
      <c r="GK22" s="47"/>
      <c r="GL22" s="47"/>
      <c r="GM22" s="47"/>
      <c r="GN22" s="47"/>
    </row>
    <row r="23" spans="1:196" s="48" customFormat="1" ht="80.45" hidden="1" customHeight="1" x14ac:dyDescent="0.3">
      <c r="A23" s="200"/>
      <c r="B23" s="51"/>
      <c r="C23" s="52"/>
      <c r="D23" s="51"/>
      <c r="E23" s="202" t="s">
        <v>195</v>
      </c>
      <c r="F23" s="20"/>
      <c r="G23" s="20"/>
      <c r="H23" s="20"/>
      <c r="I23" s="30">
        <f t="shared" si="8"/>
        <v>0</v>
      </c>
      <c r="J23" s="14">
        <f t="shared" si="9"/>
        <v>0</v>
      </c>
      <c r="K23" s="16" t="str">
        <f t="shared" si="18"/>
        <v/>
      </c>
      <c r="L23" s="21"/>
      <c r="M23" s="21"/>
      <c r="N23" s="21"/>
      <c r="O23" s="21"/>
      <c r="P23" s="13">
        <f t="shared" si="3"/>
        <v>0</v>
      </c>
      <c r="Q23" s="19" t="str">
        <f t="shared" si="4"/>
        <v/>
      </c>
      <c r="R23" s="21">
        <f t="shared" si="10"/>
        <v>0</v>
      </c>
      <c r="S23" s="21">
        <f t="shared" si="11"/>
        <v>0</v>
      </c>
      <c r="T23" s="21">
        <f t="shared" si="19"/>
        <v>0</v>
      </c>
      <c r="U23" s="14">
        <f t="shared" si="20"/>
        <v>0</v>
      </c>
      <c r="V23" s="21">
        <f t="shared" si="6"/>
        <v>0</v>
      </c>
      <c r="W23" s="16" t="str">
        <f t="shared" si="7"/>
        <v/>
      </c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7"/>
      <c r="GF23" s="47"/>
      <c r="GG23" s="47"/>
      <c r="GH23" s="47"/>
      <c r="GI23" s="47"/>
      <c r="GJ23" s="47"/>
      <c r="GK23" s="47"/>
      <c r="GL23" s="47"/>
      <c r="GM23" s="47"/>
      <c r="GN23" s="47"/>
    </row>
    <row r="24" spans="1:196" ht="30.75" customHeight="1" x14ac:dyDescent="0.3">
      <c r="A24" s="190"/>
      <c r="B24" s="49" t="s">
        <v>23</v>
      </c>
      <c r="C24" s="117">
        <v>1080</v>
      </c>
      <c r="D24" s="118" t="s">
        <v>58</v>
      </c>
      <c r="E24" s="195" t="s">
        <v>298</v>
      </c>
      <c r="F24" s="15">
        <v>12929</v>
      </c>
      <c r="G24" s="15">
        <v>2827.7</v>
      </c>
      <c r="H24" s="15">
        <v>2699.4</v>
      </c>
      <c r="I24" s="16">
        <f t="shared" si="8"/>
        <v>1.5232903613539985E-2</v>
      </c>
      <c r="J24" s="14">
        <f t="shared" si="9"/>
        <v>-128.29999999999973</v>
      </c>
      <c r="K24" s="16">
        <f t="shared" si="18"/>
        <v>0.95462743572514774</v>
      </c>
      <c r="L24" s="14">
        <v>304.5</v>
      </c>
      <c r="M24" s="14">
        <v>304.5</v>
      </c>
      <c r="N24" s="14">
        <v>60.5</v>
      </c>
      <c r="O24" s="14">
        <v>60.5</v>
      </c>
      <c r="P24" s="14">
        <f t="shared" si="3"/>
        <v>0</v>
      </c>
      <c r="Q24" s="16">
        <f t="shared" si="4"/>
        <v>1</v>
      </c>
      <c r="R24" s="14">
        <f t="shared" si="10"/>
        <v>13233.5</v>
      </c>
      <c r="S24" s="14">
        <f t="shared" si="11"/>
        <v>13233.5</v>
      </c>
      <c r="T24" s="14">
        <f t="shared" si="19"/>
        <v>2888.2</v>
      </c>
      <c r="U24" s="14">
        <f t="shared" si="20"/>
        <v>2759.9</v>
      </c>
      <c r="V24" s="14">
        <f t="shared" si="6"/>
        <v>-128.29999999999973</v>
      </c>
      <c r="W24" s="16">
        <f t="shared" si="7"/>
        <v>0.95557786856865878</v>
      </c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</row>
    <row r="25" spans="1:196" ht="28.5" customHeight="1" x14ac:dyDescent="0.3">
      <c r="A25" s="190"/>
      <c r="B25" s="49" t="s">
        <v>24</v>
      </c>
      <c r="C25" s="119" t="s">
        <v>231</v>
      </c>
      <c r="D25" s="119" t="s">
        <v>56</v>
      </c>
      <c r="E25" s="195" t="s">
        <v>232</v>
      </c>
      <c r="F25" s="15">
        <v>9440.2999999999993</v>
      </c>
      <c r="G25" s="15">
        <v>2125.3000000000002</v>
      </c>
      <c r="H25" s="15">
        <v>1960.4</v>
      </c>
      <c r="I25" s="16">
        <f t="shared" si="8"/>
        <v>1.1062674758829291E-2</v>
      </c>
      <c r="J25" s="14">
        <f t="shared" si="9"/>
        <v>-164.90000000000009</v>
      </c>
      <c r="K25" s="16">
        <f t="shared" si="18"/>
        <v>0.92241095374770621</v>
      </c>
      <c r="L25" s="14"/>
      <c r="M25" s="14"/>
      <c r="N25" s="14"/>
      <c r="O25" s="14"/>
      <c r="P25" s="13">
        <f t="shared" si="3"/>
        <v>0</v>
      </c>
      <c r="Q25" s="19" t="str">
        <f t="shared" si="4"/>
        <v/>
      </c>
      <c r="R25" s="14">
        <f t="shared" si="10"/>
        <v>9440.2999999999993</v>
      </c>
      <c r="S25" s="14">
        <f t="shared" si="11"/>
        <v>9440.2999999999993</v>
      </c>
      <c r="T25" s="14">
        <f t="shared" si="19"/>
        <v>2125.3000000000002</v>
      </c>
      <c r="U25" s="14">
        <f t="shared" si="20"/>
        <v>1960.4</v>
      </c>
      <c r="V25" s="14">
        <f t="shared" si="6"/>
        <v>-164.90000000000009</v>
      </c>
      <c r="W25" s="16">
        <f t="shared" si="7"/>
        <v>0.92241095374770621</v>
      </c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</row>
    <row r="26" spans="1:196" ht="27" customHeight="1" x14ac:dyDescent="0.3">
      <c r="A26" s="190"/>
      <c r="B26" s="49"/>
      <c r="C26" s="119" t="s">
        <v>233</v>
      </c>
      <c r="D26" s="119" t="s">
        <v>56</v>
      </c>
      <c r="E26" s="203" t="s">
        <v>151</v>
      </c>
      <c r="F26" s="15">
        <v>16.3</v>
      </c>
      <c r="G26" s="15">
        <v>3.6</v>
      </c>
      <c r="H26" s="15">
        <v>1.8</v>
      </c>
      <c r="I26" s="28">
        <f t="shared" si="8"/>
        <v>1.0157526303760826E-5</v>
      </c>
      <c r="J26" s="14">
        <f t="shared" si="9"/>
        <v>-1.8</v>
      </c>
      <c r="K26" s="16">
        <f t="shared" si="18"/>
        <v>0.5</v>
      </c>
      <c r="L26" s="14"/>
      <c r="M26" s="14"/>
      <c r="N26" s="14"/>
      <c r="O26" s="14"/>
      <c r="P26" s="13">
        <f t="shared" si="3"/>
        <v>0</v>
      </c>
      <c r="Q26" s="19" t="str">
        <f t="shared" si="4"/>
        <v/>
      </c>
      <c r="R26" s="14">
        <f t="shared" si="10"/>
        <v>16.3</v>
      </c>
      <c r="S26" s="14">
        <f t="shared" si="11"/>
        <v>16.3</v>
      </c>
      <c r="T26" s="14">
        <f t="shared" si="19"/>
        <v>3.6</v>
      </c>
      <c r="U26" s="14">
        <f t="shared" si="20"/>
        <v>1.8</v>
      </c>
      <c r="V26" s="14">
        <f t="shared" si="6"/>
        <v>-1.8</v>
      </c>
      <c r="W26" s="16">
        <f t="shared" si="7"/>
        <v>0.5</v>
      </c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196" ht="42" customHeight="1" x14ac:dyDescent="0.3">
      <c r="A27" s="190"/>
      <c r="B27" s="49" t="s">
        <v>25</v>
      </c>
      <c r="C27" s="119" t="s">
        <v>234</v>
      </c>
      <c r="D27" s="119" t="s">
        <v>56</v>
      </c>
      <c r="E27" s="195" t="s">
        <v>235</v>
      </c>
      <c r="F27" s="15">
        <v>755.5</v>
      </c>
      <c r="G27" s="15">
        <v>132.69999999999999</v>
      </c>
      <c r="H27" s="15">
        <v>67.7</v>
      </c>
      <c r="I27" s="16">
        <f t="shared" si="8"/>
        <v>3.8203585042478216E-4</v>
      </c>
      <c r="J27" s="14">
        <f t="shared" si="9"/>
        <v>-64.999999999999986</v>
      </c>
      <c r="K27" s="16">
        <f t="shared" si="18"/>
        <v>0.51017332328560672</v>
      </c>
      <c r="L27" s="14"/>
      <c r="M27" s="14"/>
      <c r="N27" s="14"/>
      <c r="O27" s="14"/>
      <c r="P27" s="14">
        <f t="shared" si="3"/>
        <v>0</v>
      </c>
      <c r="Q27" s="16" t="str">
        <f t="shared" si="4"/>
        <v/>
      </c>
      <c r="R27" s="14">
        <f t="shared" si="10"/>
        <v>755.5</v>
      </c>
      <c r="S27" s="14">
        <f t="shared" si="11"/>
        <v>755.5</v>
      </c>
      <c r="T27" s="14">
        <f t="shared" si="19"/>
        <v>132.69999999999999</v>
      </c>
      <c r="U27" s="14">
        <f t="shared" si="20"/>
        <v>67.7</v>
      </c>
      <c r="V27" s="14">
        <f t="shared" si="6"/>
        <v>-64.999999999999986</v>
      </c>
      <c r="W27" s="16">
        <f t="shared" si="7"/>
        <v>0.51017332328560672</v>
      </c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196" s="48" customFormat="1" ht="54.75" hidden="1" customHeight="1" x14ac:dyDescent="0.3">
      <c r="A28" s="200"/>
      <c r="B28" s="51"/>
      <c r="C28" s="61"/>
      <c r="D28" s="61"/>
      <c r="E28" s="201" t="s">
        <v>323</v>
      </c>
      <c r="F28" s="20"/>
      <c r="G28" s="124"/>
      <c r="H28" s="20"/>
      <c r="I28" s="34">
        <f t="shared" ref="I28" si="31">H28/$H$6</f>
        <v>0</v>
      </c>
      <c r="J28" s="14">
        <f t="shared" si="9"/>
        <v>0</v>
      </c>
      <c r="K28" s="30" t="str">
        <f t="shared" si="18"/>
        <v/>
      </c>
      <c r="L28" s="21"/>
      <c r="M28" s="21"/>
      <c r="N28" s="21"/>
      <c r="O28" s="21"/>
      <c r="P28" s="14">
        <f t="shared" si="3"/>
        <v>0</v>
      </c>
      <c r="Q28" s="16" t="str">
        <f t="shared" si="4"/>
        <v/>
      </c>
      <c r="R28" s="21">
        <f t="shared" ref="R28" si="32">SUM(F28,L28)</f>
        <v>0</v>
      </c>
      <c r="S28" s="21">
        <f t="shared" ref="S28" si="33">SUM(F28,M28)</f>
        <v>0</v>
      </c>
      <c r="T28" s="21">
        <f t="shared" ref="T28" si="34">SUM(G28,N28)</f>
        <v>0</v>
      </c>
      <c r="U28" s="21">
        <f t="shared" si="20"/>
        <v>0</v>
      </c>
      <c r="V28" s="21">
        <f t="shared" si="6"/>
        <v>0</v>
      </c>
      <c r="W28" s="30" t="str">
        <f t="shared" si="7"/>
        <v/>
      </c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7"/>
      <c r="GF28" s="47"/>
      <c r="GG28" s="47"/>
      <c r="GH28" s="47"/>
      <c r="GI28" s="47"/>
      <c r="GJ28" s="47"/>
      <c r="GK28" s="47"/>
      <c r="GL28" s="47"/>
      <c r="GM28" s="47"/>
      <c r="GN28" s="47"/>
    </row>
    <row r="29" spans="1:196" ht="40.5" customHeight="1" x14ac:dyDescent="0.3">
      <c r="A29" s="190"/>
      <c r="B29" s="49"/>
      <c r="C29" s="119" t="s">
        <v>240</v>
      </c>
      <c r="D29" s="119" t="s">
        <v>56</v>
      </c>
      <c r="E29" s="195" t="s">
        <v>361</v>
      </c>
      <c r="F29" s="111">
        <v>2085.3000000000002</v>
      </c>
      <c r="G29" s="111">
        <v>465.3</v>
      </c>
      <c r="H29" s="15">
        <v>413.5</v>
      </c>
      <c r="I29" s="16">
        <f t="shared" si="8"/>
        <v>2.3334095147806121E-3</v>
      </c>
      <c r="J29" s="14">
        <f t="shared" si="9"/>
        <v>-51.800000000000011</v>
      </c>
      <c r="K29" s="16">
        <f t="shared" si="18"/>
        <v>0.88867397378035673</v>
      </c>
      <c r="L29" s="14"/>
      <c r="M29" s="14"/>
      <c r="N29" s="14"/>
      <c r="O29" s="14"/>
      <c r="P29" s="14">
        <f t="shared" si="3"/>
        <v>0</v>
      </c>
      <c r="Q29" s="16" t="str">
        <f t="shared" si="4"/>
        <v/>
      </c>
      <c r="R29" s="14">
        <f t="shared" si="10"/>
        <v>2085.3000000000002</v>
      </c>
      <c r="S29" s="14">
        <f t="shared" si="11"/>
        <v>2085.3000000000002</v>
      </c>
      <c r="T29" s="14">
        <f t="shared" si="19"/>
        <v>465.3</v>
      </c>
      <c r="U29" s="14">
        <f t="shared" si="20"/>
        <v>413.5</v>
      </c>
      <c r="V29" s="14">
        <f t="shared" ref="V29" si="35">U29-T29</f>
        <v>-51.800000000000011</v>
      </c>
      <c r="W29" s="16">
        <f t="shared" si="7"/>
        <v>0.88867397378035673</v>
      </c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196" ht="40.5" customHeight="1" x14ac:dyDescent="0.3">
      <c r="A30" s="190"/>
      <c r="B30" s="49" t="s">
        <v>26</v>
      </c>
      <c r="C30" s="119" t="s">
        <v>236</v>
      </c>
      <c r="D30" s="119" t="s">
        <v>56</v>
      </c>
      <c r="E30" s="195" t="s">
        <v>237</v>
      </c>
      <c r="F30" s="111">
        <v>3034.7</v>
      </c>
      <c r="G30" s="111">
        <v>679.2</v>
      </c>
      <c r="H30" s="15">
        <v>584.20000000000005</v>
      </c>
      <c r="I30" s="16">
        <f t="shared" si="8"/>
        <v>3.2966815925872636E-3</v>
      </c>
      <c r="J30" s="14">
        <f t="shared" si="9"/>
        <v>-95</v>
      </c>
      <c r="K30" s="16">
        <f t="shared" si="18"/>
        <v>0.86012956419316844</v>
      </c>
      <c r="L30" s="14"/>
      <c r="M30" s="14"/>
      <c r="N30" s="14"/>
      <c r="O30" s="14"/>
      <c r="P30" s="14">
        <f t="shared" si="3"/>
        <v>0</v>
      </c>
      <c r="Q30" s="16" t="str">
        <f t="shared" si="4"/>
        <v/>
      </c>
      <c r="R30" s="14">
        <f t="shared" si="10"/>
        <v>3034.7</v>
      </c>
      <c r="S30" s="14">
        <f t="shared" si="11"/>
        <v>3034.7</v>
      </c>
      <c r="T30" s="14">
        <f t="shared" si="19"/>
        <v>679.2</v>
      </c>
      <c r="U30" s="14">
        <f t="shared" si="20"/>
        <v>584.20000000000005</v>
      </c>
      <c r="V30" s="14">
        <f t="shared" si="6"/>
        <v>-95</v>
      </c>
      <c r="W30" s="16">
        <f t="shared" si="7"/>
        <v>0.86012956419316844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s="48" customFormat="1" ht="92.25" hidden="1" customHeight="1" x14ac:dyDescent="0.3">
      <c r="A31" s="200"/>
      <c r="B31" s="51"/>
      <c r="C31" s="61"/>
      <c r="D31" s="61"/>
      <c r="E31" s="201" t="s">
        <v>353</v>
      </c>
      <c r="F31" s="124"/>
      <c r="G31" s="124"/>
      <c r="H31" s="20"/>
      <c r="I31" s="30">
        <f>H31/$H$6</f>
        <v>0</v>
      </c>
      <c r="J31" s="14">
        <f t="shared" si="9"/>
        <v>0</v>
      </c>
      <c r="K31" s="30" t="str">
        <f>IFERROR(100%*(H31/G31),"")</f>
        <v/>
      </c>
      <c r="L31" s="21"/>
      <c r="M31" s="21"/>
      <c r="N31" s="21"/>
      <c r="O31" s="21"/>
      <c r="P31" s="21">
        <f t="shared" si="3"/>
        <v>0</v>
      </c>
      <c r="Q31" s="30" t="str">
        <f t="shared" si="4"/>
        <v/>
      </c>
      <c r="R31" s="21">
        <f>SUM(F31,L31)</f>
        <v>0</v>
      </c>
      <c r="S31" s="21">
        <f>SUM(F31,M31)</f>
        <v>0</v>
      </c>
      <c r="T31" s="21">
        <f>SUM(G31,N31)</f>
        <v>0</v>
      </c>
      <c r="U31" s="21">
        <f>SUM(H31,O31)</f>
        <v>0</v>
      </c>
      <c r="V31" s="21">
        <f>U31-T31</f>
        <v>0</v>
      </c>
      <c r="W31" s="30" t="str">
        <f>IFERROR(100%*(U31/T31),"")</f>
        <v/>
      </c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7"/>
      <c r="GF31" s="47"/>
      <c r="GG31" s="47"/>
      <c r="GH31" s="47"/>
      <c r="GI31" s="47"/>
      <c r="GJ31" s="47"/>
      <c r="GK31" s="47"/>
      <c r="GL31" s="47"/>
      <c r="GM31" s="47"/>
      <c r="GN31" s="47"/>
    </row>
    <row r="32" spans="1:196" ht="75" hidden="1" customHeight="1" x14ac:dyDescent="0.3">
      <c r="A32" s="190"/>
      <c r="B32" s="49"/>
      <c r="C32" s="60" t="s">
        <v>253</v>
      </c>
      <c r="D32" s="60" t="s">
        <v>56</v>
      </c>
      <c r="E32" s="195" t="s">
        <v>255</v>
      </c>
      <c r="F32" s="15"/>
      <c r="G32" s="15"/>
      <c r="H32" s="15"/>
      <c r="I32" s="29">
        <f t="shared" si="8"/>
        <v>0</v>
      </c>
      <c r="J32" s="14">
        <f t="shared" si="9"/>
        <v>0</v>
      </c>
      <c r="K32" s="16" t="str">
        <f t="shared" si="18"/>
        <v/>
      </c>
      <c r="L32" s="14"/>
      <c r="M32" s="14"/>
      <c r="N32" s="14"/>
      <c r="O32" s="14"/>
      <c r="P32" s="13">
        <f t="shared" si="3"/>
        <v>0</v>
      </c>
      <c r="Q32" s="19" t="str">
        <f t="shared" si="4"/>
        <v/>
      </c>
      <c r="R32" s="14">
        <f t="shared" si="10"/>
        <v>0</v>
      </c>
      <c r="S32" s="14">
        <f t="shared" si="11"/>
        <v>0</v>
      </c>
      <c r="T32" s="14">
        <f t="shared" si="19"/>
        <v>0</v>
      </c>
      <c r="U32" s="14">
        <f t="shared" si="20"/>
        <v>0</v>
      </c>
      <c r="V32" s="14">
        <f t="shared" si="6"/>
        <v>0</v>
      </c>
      <c r="W32" s="16" t="str">
        <f t="shared" si="7"/>
        <v/>
      </c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</row>
    <row r="33" spans="1:196" s="48" customFormat="1" ht="75" hidden="1" customHeight="1" x14ac:dyDescent="0.3">
      <c r="A33" s="200"/>
      <c r="B33" s="51"/>
      <c r="C33" s="61" t="s">
        <v>254</v>
      </c>
      <c r="D33" s="61" t="s">
        <v>56</v>
      </c>
      <c r="E33" s="201" t="s">
        <v>258</v>
      </c>
      <c r="F33" s="20"/>
      <c r="G33" s="20"/>
      <c r="H33" s="20"/>
      <c r="I33" s="30">
        <f t="shared" si="8"/>
        <v>0</v>
      </c>
      <c r="J33" s="14">
        <f t="shared" si="9"/>
        <v>0</v>
      </c>
      <c r="K33" s="16" t="str">
        <f t="shared" si="18"/>
        <v/>
      </c>
      <c r="L33" s="21"/>
      <c r="M33" s="21"/>
      <c r="N33" s="21"/>
      <c r="O33" s="21"/>
      <c r="P33" s="13">
        <f t="shared" si="3"/>
        <v>0</v>
      </c>
      <c r="Q33" s="19" t="str">
        <f t="shared" si="4"/>
        <v/>
      </c>
      <c r="R33" s="21">
        <f t="shared" si="10"/>
        <v>0</v>
      </c>
      <c r="S33" s="21">
        <f t="shared" si="11"/>
        <v>0</v>
      </c>
      <c r="T33" s="21">
        <f t="shared" si="19"/>
        <v>0</v>
      </c>
      <c r="U33" s="14">
        <f t="shared" si="20"/>
        <v>0</v>
      </c>
      <c r="V33" s="21">
        <f t="shared" si="6"/>
        <v>0</v>
      </c>
      <c r="W33" s="16" t="str">
        <f t="shared" si="7"/>
        <v/>
      </c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7"/>
      <c r="GF33" s="47"/>
      <c r="GG33" s="47"/>
      <c r="GH33" s="47"/>
      <c r="GI33" s="47"/>
      <c r="GJ33" s="47"/>
      <c r="GK33" s="47"/>
      <c r="GL33" s="47"/>
      <c r="GM33" s="47"/>
      <c r="GN33" s="47"/>
    </row>
    <row r="34" spans="1:196" ht="75" hidden="1" customHeight="1" x14ac:dyDescent="0.3">
      <c r="A34" s="190"/>
      <c r="B34" s="49"/>
      <c r="C34" s="119" t="s">
        <v>241</v>
      </c>
      <c r="D34" s="119" t="s">
        <v>56</v>
      </c>
      <c r="E34" s="195" t="s">
        <v>336</v>
      </c>
      <c r="F34" s="15"/>
      <c r="G34" s="15"/>
      <c r="H34" s="15"/>
      <c r="I34" s="29">
        <f t="shared" si="8"/>
        <v>0</v>
      </c>
      <c r="J34" s="14">
        <f t="shared" si="9"/>
        <v>0</v>
      </c>
      <c r="K34" s="16" t="str">
        <f t="shared" si="18"/>
        <v/>
      </c>
      <c r="L34" s="14"/>
      <c r="M34" s="14"/>
      <c r="N34" s="14"/>
      <c r="O34" s="14"/>
      <c r="P34" s="13">
        <f t="shared" si="3"/>
        <v>0</v>
      </c>
      <c r="Q34" s="19" t="str">
        <f t="shared" si="4"/>
        <v/>
      </c>
      <c r="R34" s="14">
        <f t="shared" si="10"/>
        <v>0</v>
      </c>
      <c r="S34" s="14">
        <f t="shared" si="11"/>
        <v>0</v>
      </c>
      <c r="T34" s="14">
        <f t="shared" si="19"/>
        <v>0</v>
      </c>
      <c r="U34" s="14">
        <f t="shared" si="20"/>
        <v>0</v>
      </c>
      <c r="V34" s="14">
        <f t="shared" si="6"/>
        <v>0</v>
      </c>
      <c r="W34" s="16" t="str">
        <f t="shared" si="7"/>
        <v/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ht="94.5" hidden="1" customHeight="1" x14ac:dyDescent="0.3">
      <c r="A35" s="204"/>
      <c r="B35" s="159"/>
      <c r="C35" s="119" t="s">
        <v>249</v>
      </c>
      <c r="D35" s="119" t="s">
        <v>56</v>
      </c>
      <c r="E35" s="195" t="s">
        <v>337</v>
      </c>
      <c r="F35" s="15"/>
      <c r="G35" s="15"/>
      <c r="H35" s="111"/>
      <c r="I35" s="29">
        <f t="shared" ref="I35:I37" si="36">H35/$H$6</f>
        <v>0</v>
      </c>
      <c r="J35" s="14">
        <f t="shared" si="9"/>
        <v>0</v>
      </c>
      <c r="K35" s="16" t="str">
        <f t="shared" si="18"/>
        <v/>
      </c>
      <c r="L35" s="14"/>
      <c r="M35" s="14"/>
      <c r="N35" s="14"/>
      <c r="O35" s="14"/>
      <c r="P35" s="13">
        <f t="shared" si="3"/>
        <v>0</v>
      </c>
      <c r="Q35" s="19" t="str">
        <f t="shared" si="4"/>
        <v/>
      </c>
      <c r="R35" s="14">
        <f t="shared" ref="R35:R37" si="37">SUM(F35,L35)</f>
        <v>0</v>
      </c>
      <c r="S35" s="14">
        <f t="shared" ref="S35:S37" si="38">SUM(F35,M35)</f>
        <v>0</v>
      </c>
      <c r="T35" s="14">
        <f t="shared" ref="T35:T37" si="39">SUM(G35,N35)</f>
        <v>0</v>
      </c>
      <c r="U35" s="14">
        <f t="shared" si="20"/>
        <v>0</v>
      </c>
      <c r="V35" s="14">
        <f t="shared" ref="V35:V37" si="40">U35-T35</f>
        <v>0</v>
      </c>
      <c r="W35" s="16" t="str">
        <f t="shared" si="7"/>
        <v/>
      </c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</row>
    <row r="36" spans="1:196" ht="70.5" hidden="1" customHeight="1" x14ac:dyDescent="0.3">
      <c r="A36" s="204"/>
      <c r="B36" s="159"/>
      <c r="C36" s="119" t="s">
        <v>348</v>
      </c>
      <c r="D36" s="119" t="s">
        <v>56</v>
      </c>
      <c r="E36" s="195" t="s">
        <v>350</v>
      </c>
      <c r="F36" s="15"/>
      <c r="G36" s="15"/>
      <c r="H36" s="111"/>
      <c r="I36" s="29">
        <f t="shared" si="36"/>
        <v>0</v>
      </c>
      <c r="J36" s="14">
        <f t="shared" si="9"/>
        <v>0</v>
      </c>
      <c r="K36" s="16" t="str">
        <f t="shared" si="18"/>
        <v/>
      </c>
      <c r="L36" s="14"/>
      <c r="M36" s="14"/>
      <c r="N36" s="14"/>
      <c r="O36" s="14"/>
      <c r="P36" s="14">
        <f t="shared" si="3"/>
        <v>0</v>
      </c>
      <c r="Q36" s="19" t="str">
        <f t="shared" si="4"/>
        <v/>
      </c>
      <c r="R36" s="14">
        <f t="shared" si="37"/>
        <v>0</v>
      </c>
      <c r="S36" s="14">
        <f t="shared" si="38"/>
        <v>0</v>
      </c>
      <c r="T36" s="14">
        <f t="shared" si="39"/>
        <v>0</v>
      </c>
      <c r="U36" s="14">
        <f t="shared" si="20"/>
        <v>0</v>
      </c>
      <c r="V36" s="14">
        <f t="shared" si="40"/>
        <v>0</v>
      </c>
      <c r="W36" s="16" t="str">
        <f t="shared" si="7"/>
        <v/>
      </c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</row>
    <row r="37" spans="1:196" ht="58.5" hidden="1" customHeight="1" x14ac:dyDescent="0.3">
      <c r="A37" s="204"/>
      <c r="B37" s="159"/>
      <c r="C37" s="119" t="s">
        <v>349</v>
      </c>
      <c r="D37" s="119" t="s">
        <v>56</v>
      </c>
      <c r="E37" s="195" t="s">
        <v>351</v>
      </c>
      <c r="F37" s="15"/>
      <c r="G37" s="15"/>
      <c r="H37" s="111"/>
      <c r="I37" s="29">
        <f t="shared" si="36"/>
        <v>0</v>
      </c>
      <c r="J37" s="14">
        <f t="shared" si="9"/>
        <v>0</v>
      </c>
      <c r="K37" s="16" t="str">
        <f t="shared" si="18"/>
        <v/>
      </c>
      <c r="L37" s="14"/>
      <c r="M37" s="14"/>
      <c r="N37" s="14"/>
      <c r="O37" s="14"/>
      <c r="P37" s="14">
        <f t="shared" si="3"/>
        <v>0</v>
      </c>
      <c r="Q37" s="16" t="str">
        <f t="shared" si="4"/>
        <v/>
      </c>
      <c r="R37" s="14">
        <f t="shared" si="37"/>
        <v>0</v>
      </c>
      <c r="S37" s="14">
        <f t="shared" si="38"/>
        <v>0</v>
      </c>
      <c r="T37" s="14">
        <f t="shared" si="39"/>
        <v>0</v>
      </c>
      <c r="U37" s="14">
        <f t="shared" si="20"/>
        <v>0</v>
      </c>
      <c r="V37" s="14">
        <f t="shared" si="40"/>
        <v>0</v>
      </c>
      <c r="W37" s="16" t="str">
        <f t="shared" si="7"/>
        <v/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</row>
    <row r="38" spans="1:196" s="63" customFormat="1" ht="32.25" customHeight="1" x14ac:dyDescent="0.3">
      <c r="A38" s="192">
        <v>2</v>
      </c>
      <c r="B38" s="38" t="s">
        <v>39</v>
      </c>
      <c r="C38" s="38" t="s">
        <v>107</v>
      </c>
      <c r="D38" s="38"/>
      <c r="E38" s="194" t="s">
        <v>40</v>
      </c>
      <c r="F38" s="13">
        <f>F39+F41+F42+F43+F44+F45+F48+F50</f>
        <v>15584.8</v>
      </c>
      <c r="G38" s="13">
        <f>G39+G41+G42+G43+G44+G45+G48+G50</f>
        <v>4816.3</v>
      </c>
      <c r="H38" s="13">
        <f>H39+H41+H42+H43+H44+H45+H48+H50</f>
        <v>2791.9</v>
      </c>
      <c r="I38" s="19">
        <f t="shared" si="8"/>
        <v>1.5754887604149916E-2</v>
      </c>
      <c r="J38" s="13">
        <f t="shared" si="9"/>
        <v>-2024.4</v>
      </c>
      <c r="K38" s="19">
        <f t="shared" si="18"/>
        <v>0.57967734568029405</v>
      </c>
      <c r="L38" s="13">
        <f>SUM(L39:L50)</f>
        <v>12067</v>
      </c>
      <c r="M38" s="13">
        <f>SUM(M39:M50)</f>
        <v>12115.6</v>
      </c>
      <c r="N38" s="13">
        <f>SUM(N39:N50)</f>
        <v>12115.6</v>
      </c>
      <c r="O38" s="13">
        <f>SUM(O39:O50)</f>
        <v>48.6</v>
      </c>
      <c r="P38" s="13">
        <f t="shared" si="3"/>
        <v>-12067</v>
      </c>
      <c r="Q38" s="19">
        <f t="shared" si="4"/>
        <v>4.0113572584106437E-3</v>
      </c>
      <c r="R38" s="13">
        <f>R39+R41+R42+R43+R44+R45+R48+R50</f>
        <v>27651.8</v>
      </c>
      <c r="S38" s="13">
        <f>S39+S41+S42+S43+S44+S45+S48+S50</f>
        <v>27700.399999999998</v>
      </c>
      <c r="T38" s="13">
        <f>T39+T41+T42+T43+T44+T45+T48+T50</f>
        <v>16931.900000000001</v>
      </c>
      <c r="U38" s="13">
        <f t="shared" si="20"/>
        <v>2840.5</v>
      </c>
      <c r="V38" s="13">
        <f t="shared" si="6"/>
        <v>-14091.400000000001</v>
      </c>
      <c r="W38" s="19">
        <f t="shared" si="7"/>
        <v>0.16776026317188264</v>
      </c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62"/>
      <c r="GF38" s="62"/>
      <c r="GG38" s="62"/>
      <c r="GH38" s="62"/>
      <c r="GI38" s="62"/>
      <c r="GJ38" s="62"/>
      <c r="GK38" s="62"/>
      <c r="GL38" s="62"/>
      <c r="GM38" s="62"/>
      <c r="GN38" s="62"/>
    </row>
    <row r="39" spans="1:196" ht="39" customHeight="1" x14ac:dyDescent="0.3">
      <c r="A39" s="190"/>
      <c r="B39" s="42" t="s">
        <v>41</v>
      </c>
      <c r="C39" s="119" t="s">
        <v>219</v>
      </c>
      <c r="D39" s="119" t="s">
        <v>226</v>
      </c>
      <c r="E39" s="205" t="s">
        <v>220</v>
      </c>
      <c r="F39" s="14">
        <v>7864.8</v>
      </c>
      <c r="G39" s="14">
        <v>3226.2</v>
      </c>
      <c r="H39" s="14">
        <v>1468.3</v>
      </c>
      <c r="I39" s="16">
        <f t="shared" si="8"/>
        <v>8.285719928784456E-3</v>
      </c>
      <c r="J39" s="14">
        <f t="shared" si="9"/>
        <v>-1757.8999999999999</v>
      </c>
      <c r="K39" s="16">
        <f t="shared" si="18"/>
        <v>0.45511747566796851</v>
      </c>
      <c r="L39" s="14">
        <v>12067</v>
      </c>
      <c r="M39" s="14">
        <v>12067</v>
      </c>
      <c r="N39" s="14">
        <v>12067</v>
      </c>
      <c r="O39" s="14"/>
      <c r="P39" s="14">
        <f t="shared" si="3"/>
        <v>-12067</v>
      </c>
      <c r="Q39" s="16">
        <f t="shared" si="4"/>
        <v>0</v>
      </c>
      <c r="R39" s="14">
        <f t="shared" si="10"/>
        <v>19931.8</v>
      </c>
      <c r="S39" s="14">
        <f t="shared" si="11"/>
        <v>19931.8</v>
      </c>
      <c r="T39" s="14">
        <f t="shared" si="19"/>
        <v>15293.2</v>
      </c>
      <c r="U39" s="14">
        <f t="shared" si="20"/>
        <v>1468.3</v>
      </c>
      <c r="V39" s="14">
        <f t="shared" si="6"/>
        <v>-13824.900000000001</v>
      </c>
      <c r="W39" s="16">
        <f t="shared" si="7"/>
        <v>9.6009991368712883E-2</v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</row>
    <row r="40" spans="1:196" s="56" customFormat="1" ht="84" hidden="1" customHeight="1" x14ac:dyDescent="0.3">
      <c r="A40" s="200"/>
      <c r="B40" s="44"/>
      <c r="C40" s="120"/>
      <c r="D40" s="120"/>
      <c r="E40" s="206" t="s">
        <v>287</v>
      </c>
      <c r="F40" s="21"/>
      <c r="G40" s="21"/>
      <c r="H40" s="21"/>
      <c r="I40" s="30">
        <f t="shared" si="8"/>
        <v>0</v>
      </c>
      <c r="J40" s="14">
        <f t="shared" si="9"/>
        <v>0</v>
      </c>
      <c r="K40" s="16" t="str">
        <f t="shared" si="18"/>
        <v/>
      </c>
      <c r="L40" s="21"/>
      <c r="M40" s="21"/>
      <c r="N40" s="21"/>
      <c r="O40" s="21"/>
      <c r="P40" s="14">
        <f t="shared" si="3"/>
        <v>0</v>
      </c>
      <c r="Q40" s="16" t="str">
        <f t="shared" si="4"/>
        <v/>
      </c>
      <c r="R40" s="14">
        <f t="shared" si="10"/>
        <v>0</v>
      </c>
      <c r="S40" s="14">
        <f t="shared" si="11"/>
        <v>0</v>
      </c>
      <c r="T40" s="14">
        <f t="shared" si="19"/>
        <v>0</v>
      </c>
      <c r="U40" s="14">
        <f t="shared" si="20"/>
        <v>0</v>
      </c>
      <c r="V40" s="14">
        <f t="shared" si="6"/>
        <v>0</v>
      </c>
      <c r="W40" s="16" t="str">
        <f t="shared" si="7"/>
        <v/>
      </c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  <c r="DY40" s="54"/>
      <c r="DZ40" s="54"/>
      <c r="EA40" s="54"/>
      <c r="EB40" s="54"/>
      <c r="EC40" s="54"/>
      <c r="ED40" s="54"/>
      <c r="EE40" s="54"/>
      <c r="EF40" s="54"/>
      <c r="EG40" s="54"/>
      <c r="EH40" s="54"/>
      <c r="EI40" s="54"/>
      <c r="EJ40" s="54"/>
      <c r="EK40" s="54"/>
      <c r="EL40" s="54"/>
      <c r="EM40" s="54"/>
      <c r="EN40" s="54"/>
      <c r="EO40" s="54"/>
      <c r="EP40" s="54"/>
      <c r="EQ40" s="54"/>
      <c r="ER40" s="54"/>
      <c r="ES40" s="54"/>
      <c r="ET40" s="54"/>
      <c r="EU40" s="54"/>
      <c r="EV40" s="54"/>
      <c r="EW40" s="54"/>
      <c r="EX40" s="54"/>
      <c r="EY40" s="54"/>
      <c r="EZ40" s="54"/>
      <c r="FA40" s="54"/>
      <c r="FB40" s="54"/>
      <c r="FC40" s="54"/>
      <c r="FD40" s="54"/>
      <c r="FE40" s="54"/>
      <c r="FF40" s="54"/>
      <c r="FG40" s="54"/>
      <c r="FH40" s="54"/>
      <c r="FI40" s="54"/>
      <c r="FJ40" s="54"/>
      <c r="FK40" s="54"/>
      <c r="FL40" s="54"/>
      <c r="FM40" s="54"/>
      <c r="FN40" s="54"/>
      <c r="FO40" s="54"/>
      <c r="FP40" s="54"/>
      <c r="FQ40" s="54"/>
      <c r="FR40" s="54"/>
      <c r="FS40" s="54"/>
      <c r="FT40" s="54"/>
      <c r="FU40" s="54"/>
      <c r="FV40" s="54"/>
      <c r="FW40" s="54"/>
      <c r="FX40" s="54"/>
      <c r="FY40" s="54"/>
      <c r="FZ40" s="54"/>
      <c r="GA40" s="54"/>
      <c r="GB40" s="54"/>
      <c r="GC40" s="54"/>
      <c r="GD40" s="54"/>
      <c r="GE40" s="55"/>
      <c r="GF40" s="55"/>
      <c r="GG40" s="55"/>
      <c r="GH40" s="55"/>
      <c r="GI40" s="55"/>
      <c r="GJ40" s="55"/>
      <c r="GK40" s="55"/>
      <c r="GL40" s="55"/>
      <c r="GM40" s="55"/>
      <c r="GN40" s="55"/>
    </row>
    <row r="41" spans="1:196" ht="54.75" customHeight="1" x14ac:dyDescent="0.3">
      <c r="A41" s="190"/>
      <c r="B41" s="42" t="s">
        <v>43</v>
      </c>
      <c r="C41" s="115" t="s">
        <v>172</v>
      </c>
      <c r="D41" s="115" t="s">
        <v>173</v>
      </c>
      <c r="E41" s="205" t="s">
        <v>171</v>
      </c>
      <c r="F41" s="14">
        <v>620</v>
      </c>
      <c r="G41" s="14">
        <v>180</v>
      </c>
      <c r="H41" s="14">
        <v>90.2</v>
      </c>
      <c r="I41" s="29">
        <f t="shared" si="8"/>
        <v>5.0900492922179247E-4</v>
      </c>
      <c r="J41" s="14">
        <f t="shared" si="9"/>
        <v>-89.8</v>
      </c>
      <c r="K41" s="16">
        <f t="shared" si="18"/>
        <v>0.50111111111111117</v>
      </c>
      <c r="L41" s="14"/>
      <c r="M41" s="14">
        <v>48.6</v>
      </c>
      <c r="N41" s="14">
        <v>48.6</v>
      </c>
      <c r="O41" s="14">
        <v>48.6</v>
      </c>
      <c r="P41" s="14">
        <f t="shared" si="3"/>
        <v>0</v>
      </c>
      <c r="Q41" s="16">
        <f t="shared" si="4"/>
        <v>1</v>
      </c>
      <c r="R41" s="14">
        <f t="shared" si="10"/>
        <v>620</v>
      </c>
      <c r="S41" s="14">
        <f t="shared" si="11"/>
        <v>668.6</v>
      </c>
      <c r="T41" s="14">
        <f t="shared" si="19"/>
        <v>228.6</v>
      </c>
      <c r="U41" s="14">
        <f t="shared" si="20"/>
        <v>138.80000000000001</v>
      </c>
      <c r="V41" s="14">
        <f t="shared" si="6"/>
        <v>-89.799999999999983</v>
      </c>
      <c r="W41" s="16">
        <f t="shared" si="7"/>
        <v>0.60717410323709542</v>
      </c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</row>
    <row r="42" spans="1:196" ht="55.5" hidden="1" customHeight="1" x14ac:dyDescent="0.3">
      <c r="A42" s="190"/>
      <c r="B42" s="42"/>
      <c r="C42" s="115" t="s">
        <v>313</v>
      </c>
      <c r="D42" s="115" t="s">
        <v>315</v>
      </c>
      <c r="E42" s="203" t="s">
        <v>314</v>
      </c>
      <c r="F42" s="14"/>
      <c r="G42" s="14"/>
      <c r="H42" s="14"/>
      <c r="I42" s="29">
        <f t="shared" si="8"/>
        <v>0</v>
      </c>
      <c r="J42" s="14">
        <f t="shared" si="9"/>
        <v>0</v>
      </c>
      <c r="K42" s="16" t="str">
        <f t="shared" si="18"/>
        <v/>
      </c>
      <c r="L42" s="14"/>
      <c r="M42" s="14"/>
      <c r="N42" s="14"/>
      <c r="O42" s="14"/>
      <c r="P42" s="13">
        <f t="shared" si="3"/>
        <v>0</v>
      </c>
      <c r="Q42" s="19" t="str">
        <f t="shared" si="4"/>
        <v/>
      </c>
      <c r="R42" s="14">
        <f t="shared" si="10"/>
        <v>0</v>
      </c>
      <c r="S42" s="14">
        <f>SUM(F42,M42)</f>
        <v>0</v>
      </c>
      <c r="T42" s="14">
        <f t="shared" si="19"/>
        <v>0</v>
      </c>
      <c r="U42" s="14">
        <f t="shared" si="20"/>
        <v>0</v>
      </c>
      <c r="V42" s="14">
        <f t="shared" si="6"/>
        <v>0</v>
      </c>
      <c r="W42" s="16" t="str">
        <f t="shared" si="7"/>
        <v/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</row>
    <row r="43" spans="1:196" ht="36" hidden="1" customHeight="1" x14ac:dyDescent="0.3">
      <c r="A43" s="190"/>
      <c r="B43" s="42"/>
      <c r="C43" s="115" t="s">
        <v>317</v>
      </c>
      <c r="D43" s="115" t="s">
        <v>60</v>
      </c>
      <c r="E43" s="203" t="s">
        <v>318</v>
      </c>
      <c r="F43" s="14"/>
      <c r="G43" s="14"/>
      <c r="H43" s="14"/>
      <c r="I43" s="29">
        <f t="shared" si="8"/>
        <v>0</v>
      </c>
      <c r="J43" s="14">
        <f t="shared" si="9"/>
        <v>0</v>
      </c>
      <c r="K43" s="16" t="str">
        <f t="shared" si="18"/>
        <v/>
      </c>
      <c r="L43" s="14"/>
      <c r="M43" s="14"/>
      <c r="N43" s="14"/>
      <c r="O43" s="14"/>
      <c r="P43" s="13">
        <f t="shared" si="3"/>
        <v>0</v>
      </c>
      <c r="Q43" s="19" t="str">
        <f t="shared" si="4"/>
        <v/>
      </c>
      <c r="R43" s="14">
        <f t="shared" si="10"/>
        <v>0</v>
      </c>
      <c r="S43" s="14">
        <f>SUM(F43,M43)</f>
        <v>0</v>
      </c>
      <c r="T43" s="14">
        <f t="shared" si="19"/>
        <v>0</v>
      </c>
      <c r="U43" s="14">
        <f t="shared" si="20"/>
        <v>0</v>
      </c>
      <c r="V43" s="14">
        <f t="shared" si="6"/>
        <v>0</v>
      </c>
      <c r="W43" s="16" t="str">
        <f t="shared" si="7"/>
        <v/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4" spans="1:196" ht="39.75" hidden="1" customHeight="1" x14ac:dyDescent="0.3">
      <c r="A44" s="190"/>
      <c r="B44" s="42" t="s">
        <v>43</v>
      </c>
      <c r="C44" s="115" t="s">
        <v>127</v>
      </c>
      <c r="D44" s="115" t="s">
        <v>60</v>
      </c>
      <c r="E44" s="205" t="s">
        <v>47</v>
      </c>
      <c r="F44" s="14"/>
      <c r="G44" s="14"/>
      <c r="H44" s="14"/>
      <c r="I44" s="29">
        <f t="shared" si="8"/>
        <v>0</v>
      </c>
      <c r="J44" s="14">
        <f t="shared" si="9"/>
        <v>0</v>
      </c>
      <c r="K44" s="16" t="str">
        <f t="shared" si="18"/>
        <v/>
      </c>
      <c r="L44" s="14"/>
      <c r="M44" s="14"/>
      <c r="N44" s="14"/>
      <c r="O44" s="14"/>
      <c r="P44" s="13">
        <f t="shared" si="3"/>
        <v>0</v>
      </c>
      <c r="Q44" s="19" t="str">
        <f t="shared" si="4"/>
        <v/>
      </c>
      <c r="R44" s="14">
        <f t="shared" si="10"/>
        <v>0</v>
      </c>
      <c r="S44" s="14">
        <f t="shared" si="11"/>
        <v>0</v>
      </c>
      <c r="T44" s="14">
        <f t="shared" si="19"/>
        <v>0</v>
      </c>
      <c r="U44" s="14">
        <f t="shared" si="20"/>
        <v>0</v>
      </c>
      <c r="V44" s="14">
        <f t="shared" si="6"/>
        <v>0</v>
      </c>
      <c r="W44" s="16" t="str">
        <f t="shared" si="7"/>
        <v/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</row>
    <row r="45" spans="1:196" ht="33" hidden="1" customHeight="1" x14ac:dyDescent="0.3">
      <c r="A45" s="190"/>
      <c r="B45" s="42" t="s">
        <v>44</v>
      </c>
      <c r="C45" s="115" t="s">
        <v>128</v>
      </c>
      <c r="D45" s="115" t="s">
        <v>60</v>
      </c>
      <c r="E45" s="205" t="s">
        <v>129</v>
      </c>
      <c r="F45" s="14"/>
      <c r="G45" s="14"/>
      <c r="H45" s="14"/>
      <c r="I45" s="16">
        <f t="shared" si="8"/>
        <v>0</v>
      </c>
      <c r="J45" s="14">
        <f t="shared" si="9"/>
        <v>0</v>
      </c>
      <c r="K45" s="16" t="str">
        <f t="shared" si="18"/>
        <v/>
      </c>
      <c r="L45" s="14"/>
      <c r="M45" s="14"/>
      <c r="N45" s="14"/>
      <c r="O45" s="14"/>
      <c r="P45" s="13">
        <f t="shared" si="3"/>
        <v>0</v>
      </c>
      <c r="Q45" s="19" t="str">
        <f t="shared" si="4"/>
        <v/>
      </c>
      <c r="R45" s="14">
        <f t="shared" si="10"/>
        <v>0</v>
      </c>
      <c r="S45" s="14">
        <f t="shared" si="11"/>
        <v>0</v>
      </c>
      <c r="T45" s="14">
        <f t="shared" si="19"/>
        <v>0</v>
      </c>
      <c r="U45" s="14">
        <f t="shared" si="20"/>
        <v>0</v>
      </c>
      <c r="V45" s="14">
        <f t="shared" si="6"/>
        <v>0</v>
      </c>
      <c r="W45" s="16" t="str">
        <f t="shared" si="7"/>
        <v/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</row>
    <row r="46" spans="1:196" s="48" customFormat="1" ht="79.900000000000006" hidden="1" customHeight="1" x14ac:dyDescent="0.3">
      <c r="A46" s="200"/>
      <c r="B46" s="44"/>
      <c r="C46" s="116"/>
      <c r="D46" s="116"/>
      <c r="E46" s="202" t="s">
        <v>250</v>
      </c>
      <c r="F46" s="21"/>
      <c r="G46" s="21"/>
      <c r="H46" s="21"/>
      <c r="I46" s="30">
        <f t="shared" si="8"/>
        <v>0</v>
      </c>
      <c r="J46" s="14">
        <f t="shared" si="9"/>
        <v>0</v>
      </c>
      <c r="K46" s="16" t="str">
        <f t="shared" si="18"/>
        <v/>
      </c>
      <c r="L46" s="21"/>
      <c r="M46" s="21"/>
      <c r="N46" s="21"/>
      <c r="O46" s="21"/>
      <c r="P46" s="13">
        <f t="shared" si="3"/>
        <v>0</v>
      </c>
      <c r="Q46" s="19" t="str">
        <f t="shared" si="4"/>
        <v/>
      </c>
      <c r="R46" s="21">
        <f t="shared" si="10"/>
        <v>0</v>
      </c>
      <c r="S46" s="21">
        <f t="shared" si="11"/>
        <v>0</v>
      </c>
      <c r="T46" s="14">
        <f t="shared" si="19"/>
        <v>0</v>
      </c>
      <c r="U46" s="14">
        <f t="shared" si="20"/>
        <v>0</v>
      </c>
      <c r="V46" s="14">
        <f t="shared" si="6"/>
        <v>0</v>
      </c>
      <c r="W46" s="16" t="str">
        <f t="shared" si="7"/>
        <v/>
      </c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7"/>
      <c r="GF46" s="47"/>
      <c r="GG46" s="47"/>
      <c r="GH46" s="47"/>
      <c r="GI46" s="47"/>
      <c r="GJ46" s="47"/>
      <c r="GK46" s="47"/>
      <c r="GL46" s="47"/>
      <c r="GM46" s="47"/>
      <c r="GN46" s="47"/>
    </row>
    <row r="47" spans="1:196" s="48" customFormat="1" ht="9" hidden="1" customHeight="1" x14ac:dyDescent="0.3">
      <c r="A47" s="200"/>
      <c r="B47" s="44"/>
      <c r="C47" s="116"/>
      <c r="D47" s="116"/>
      <c r="E47" s="202" t="s">
        <v>210</v>
      </c>
      <c r="F47" s="21"/>
      <c r="G47" s="21"/>
      <c r="H47" s="21"/>
      <c r="I47" s="30">
        <f t="shared" si="8"/>
        <v>0</v>
      </c>
      <c r="J47" s="14">
        <f t="shared" si="9"/>
        <v>0</v>
      </c>
      <c r="K47" s="16" t="str">
        <f t="shared" si="18"/>
        <v/>
      </c>
      <c r="L47" s="21"/>
      <c r="M47" s="21"/>
      <c r="N47" s="21"/>
      <c r="O47" s="21"/>
      <c r="P47" s="13">
        <f t="shared" si="3"/>
        <v>0</v>
      </c>
      <c r="Q47" s="19" t="str">
        <f t="shared" si="4"/>
        <v/>
      </c>
      <c r="R47" s="21">
        <f t="shared" si="10"/>
        <v>0</v>
      </c>
      <c r="S47" s="21">
        <f t="shared" si="11"/>
        <v>0</v>
      </c>
      <c r="T47" s="14">
        <f t="shared" si="19"/>
        <v>0</v>
      </c>
      <c r="U47" s="14">
        <f t="shared" si="20"/>
        <v>0</v>
      </c>
      <c r="V47" s="14">
        <f t="shared" si="6"/>
        <v>0</v>
      </c>
      <c r="W47" s="16" t="str">
        <f t="shared" si="7"/>
        <v/>
      </c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7"/>
      <c r="GF47" s="47"/>
      <c r="GG47" s="47"/>
      <c r="GH47" s="47"/>
      <c r="GI47" s="47"/>
      <c r="GJ47" s="47"/>
      <c r="GK47" s="47"/>
      <c r="GL47" s="47"/>
      <c r="GM47" s="47"/>
      <c r="GN47" s="47"/>
    </row>
    <row r="48" spans="1:196" ht="31.5" customHeight="1" x14ac:dyDescent="0.3">
      <c r="A48" s="190"/>
      <c r="B48" s="42" t="s">
        <v>45</v>
      </c>
      <c r="C48" s="115" t="s">
        <v>130</v>
      </c>
      <c r="D48" s="115" t="s">
        <v>60</v>
      </c>
      <c r="E48" s="205" t="s">
        <v>46</v>
      </c>
      <c r="F48" s="14">
        <v>3100</v>
      </c>
      <c r="G48" s="14">
        <v>601.29999999999995</v>
      </c>
      <c r="H48" s="14">
        <v>489.8</v>
      </c>
      <c r="I48" s="16">
        <f t="shared" si="8"/>
        <v>2.7639757686566957E-3</v>
      </c>
      <c r="J48" s="14">
        <f t="shared" si="9"/>
        <v>-111.49999999999994</v>
      </c>
      <c r="K48" s="16">
        <f t="shared" si="18"/>
        <v>0.81456843505737575</v>
      </c>
      <c r="L48" s="14"/>
      <c r="M48" s="14"/>
      <c r="N48" s="14"/>
      <c r="O48" s="14"/>
      <c r="P48" s="13">
        <f t="shared" si="3"/>
        <v>0</v>
      </c>
      <c r="Q48" s="19" t="str">
        <f t="shared" si="4"/>
        <v/>
      </c>
      <c r="R48" s="14">
        <f t="shared" si="10"/>
        <v>3100</v>
      </c>
      <c r="S48" s="14">
        <f t="shared" si="11"/>
        <v>3100</v>
      </c>
      <c r="T48" s="14">
        <f t="shared" si="19"/>
        <v>601.29999999999995</v>
      </c>
      <c r="U48" s="14">
        <f t="shared" si="20"/>
        <v>489.8</v>
      </c>
      <c r="V48" s="14">
        <f t="shared" si="6"/>
        <v>-111.49999999999994</v>
      </c>
      <c r="W48" s="16">
        <f t="shared" si="7"/>
        <v>0.81456843505737575</v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ht="21" hidden="1" customHeight="1" x14ac:dyDescent="0.3">
      <c r="A49" s="190"/>
      <c r="B49" s="42"/>
      <c r="C49" s="115" t="s">
        <v>146</v>
      </c>
      <c r="D49" s="115" t="s">
        <v>60</v>
      </c>
      <c r="E49" s="205" t="s">
        <v>145</v>
      </c>
      <c r="F49" s="14"/>
      <c r="G49" s="14"/>
      <c r="H49" s="14"/>
      <c r="I49" s="29">
        <f t="shared" si="8"/>
        <v>0</v>
      </c>
      <c r="J49" s="14">
        <f t="shared" si="9"/>
        <v>0</v>
      </c>
      <c r="K49" s="16" t="str">
        <f t="shared" si="18"/>
        <v/>
      </c>
      <c r="L49" s="14"/>
      <c r="M49" s="14"/>
      <c r="N49" s="14"/>
      <c r="O49" s="14"/>
      <c r="P49" s="13">
        <f t="shared" si="3"/>
        <v>0</v>
      </c>
      <c r="Q49" s="19" t="str">
        <f t="shared" si="4"/>
        <v/>
      </c>
      <c r="R49" s="14">
        <f t="shared" si="10"/>
        <v>0</v>
      </c>
      <c r="S49" s="14">
        <f t="shared" si="11"/>
        <v>0</v>
      </c>
      <c r="T49" s="14">
        <f t="shared" si="19"/>
        <v>0</v>
      </c>
      <c r="U49" s="14">
        <f t="shared" si="20"/>
        <v>0</v>
      </c>
      <c r="V49" s="14">
        <f t="shared" si="6"/>
        <v>0</v>
      </c>
      <c r="W49" s="16" t="str">
        <f t="shared" si="7"/>
        <v/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</row>
    <row r="50" spans="1:196" ht="29.25" customHeight="1" x14ac:dyDescent="0.3">
      <c r="A50" s="190"/>
      <c r="B50" s="42" t="s">
        <v>42</v>
      </c>
      <c r="C50" s="119" t="s">
        <v>131</v>
      </c>
      <c r="D50" s="119" t="s">
        <v>60</v>
      </c>
      <c r="E50" s="203" t="s">
        <v>132</v>
      </c>
      <c r="F50" s="14">
        <v>4000</v>
      </c>
      <c r="G50" s="14">
        <v>808.8</v>
      </c>
      <c r="H50" s="14">
        <v>743.6</v>
      </c>
      <c r="I50" s="16">
        <f t="shared" si="8"/>
        <v>4.1961869774869726E-3</v>
      </c>
      <c r="J50" s="14">
        <f t="shared" si="9"/>
        <v>-65.199999999999932</v>
      </c>
      <c r="K50" s="16">
        <f t="shared" si="18"/>
        <v>0.91938674579624147</v>
      </c>
      <c r="L50" s="14"/>
      <c r="M50" s="14"/>
      <c r="N50" s="14"/>
      <c r="O50" s="14"/>
      <c r="P50" s="13">
        <f t="shared" si="3"/>
        <v>0</v>
      </c>
      <c r="Q50" s="19" t="str">
        <f t="shared" si="4"/>
        <v/>
      </c>
      <c r="R50" s="14">
        <f t="shared" si="10"/>
        <v>4000</v>
      </c>
      <c r="S50" s="14">
        <f t="shared" si="11"/>
        <v>4000</v>
      </c>
      <c r="T50" s="14">
        <f t="shared" si="19"/>
        <v>808.8</v>
      </c>
      <c r="U50" s="14">
        <f t="shared" si="20"/>
        <v>743.6</v>
      </c>
      <c r="V50" s="14">
        <f t="shared" si="6"/>
        <v>-65.199999999999932</v>
      </c>
      <c r="W50" s="16">
        <f t="shared" si="7"/>
        <v>0.91938674579624147</v>
      </c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</row>
    <row r="51" spans="1:196" s="1" customFormat="1" ht="30" customHeight="1" x14ac:dyDescent="0.3">
      <c r="A51" s="192">
        <v>3</v>
      </c>
      <c r="B51" s="38" t="s">
        <v>6</v>
      </c>
      <c r="C51" s="38" t="s">
        <v>106</v>
      </c>
      <c r="D51" s="38"/>
      <c r="E51" s="207" t="s">
        <v>91</v>
      </c>
      <c r="F51" s="13">
        <f>SUM(F52:F61,F63:F70)</f>
        <v>50135.400000000009</v>
      </c>
      <c r="G51" s="13">
        <f>SUM(G52:G61,G63:G70)</f>
        <v>14590.699999999999</v>
      </c>
      <c r="H51" s="13">
        <f>SUM(H52:H61,H63:H70)</f>
        <v>10467.599999999999</v>
      </c>
      <c r="I51" s="19">
        <f t="shared" ref="I51:I60" si="41">H51/$H$6</f>
        <v>5.906940129847045E-2</v>
      </c>
      <c r="J51" s="13">
        <f t="shared" si="9"/>
        <v>-4123.1000000000004</v>
      </c>
      <c r="K51" s="19">
        <f t="shared" si="18"/>
        <v>0.71741588820275926</v>
      </c>
      <c r="L51" s="13">
        <f>SUM(L52:L61,L63:L70)</f>
        <v>84.899999999999991</v>
      </c>
      <c r="M51" s="13">
        <f>SUM(M52:M61,M63:M70)</f>
        <v>106.19999999999999</v>
      </c>
      <c r="N51" s="13">
        <f>SUM(N52:N61,N63:N70)</f>
        <v>24</v>
      </c>
      <c r="O51" s="13">
        <f>SUM(O52:O61,O63:O70)</f>
        <v>24</v>
      </c>
      <c r="P51" s="13">
        <f t="shared" si="3"/>
        <v>0</v>
      </c>
      <c r="Q51" s="19">
        <f t="shared" si="4"/>
        <v>1</v>
      </c>
      <c r="R51" s="13">
        <f>SUM(R52:R61,R63:R70)</f>
        <v>50220.3</v>
      </c>
      <c r="S51" s="13">
        <f>SUM(S52:S61,S63:S70)</f>
        <v>50241.600000000006</v>
      </c>
      <c r="T51" s="13">
        <f>SUM(T52:T61,T63:T70)</f>
        <v>14614.699999999999</v>
      </c>
      <c r="U51" s="13">
        <f t="shared" si="20"/>
        <v>10491.599999999999</v>
      </c>
      <c r="V51" s="13">
        <f t="shared" ref="V51:V60" si="42">U51-T51</f>
        <v>-4123.1000000000004</v>
      </c>
      <c r="W51" s="19">
        <f t="shared" si="7"/>
        <v>0.71787994279732048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</row>
    <row r="52" spans="1:196" s="1" customFormat="1" ht="40.5" customHeight="1" x14ac:dyDescent="0.3">
      <c r="A52" s="190"/>
      <c r="B52" s="42" t="s">
        <v>112</v>
      </c>
      <c r="C52" s="115" t="s">
        <v>113</v>
      </c>
      <c r="D52" s="119" t="s">
        <v>89</v>
      </c>
      <c r="E52" s="203" t="s">
        <v>118</v>
      </c>
      <c r="F52" s="22">
        <v>150</v>
      </c>
      <c r="G52" s="22">
        <v>60</v>
      </c>
      <c r="H52" s="22"/>
      <c r="I52" s="29">
        <f t="shared" si="41"/>
        <v>0</v>
      </c>
      <c r="J52" s="14">
        <f t="shared" si="9"/>
        <v>-60</v>
      </c>
      <c r="K52" s="16">
        <f t="shared" si="18"/>
        <v>0</v>
      </c>
      <c r="L52" s="14"/>
      <c r="M52" s="14"/>
      <c r="N52" s="14"/>
      <c r="O52" s="22"/>
      <c r="P52" s="13">
        <f t="shared" si="3"/>
        <v>0</v>
      </c>
      <c r="Q52" s="19" t="str">
        <f t="shared" si="4"/>
        <v/>
      </c>
      <c r="R52" s="14">
        <f t="shared" ref="R52:R60" si="43">SUM(F52,L52)</f>
        <v>150</v>
      </c>
      <c r="S52" s="14">
        <f t="shared" ref="S52:T52" si="44">SUM(F52,M52)</f>
        <v>150</v>
      </c>
      <c r="T52" s="14">
        <f t="shared" si="44"/>
        <v>60</v>
      </c>
      <c r="U52" s="14">
        <f t="shared" si="20"/>
        <v>0</v>
      </c>
      <c r="V52" s="14">
        <f t="shared" si="42"/>
        <v>-60</v>
      </c>
      <c r="W52" s="16">
        <f t="shared" si="7"/>
        <v>0</v>
      </c>
      <c r="X52" s="7"/>
      <c r="Y52" s="7"/>
      <c r="Z52" s="64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</row>
    <row r="53" spans="1:196" s="1" customFormat="1" ht="42" customHeight="1" x14ac:dyDescent="0.3">
      <c r="A53" s="190"/>
      <c r="B53" s="42" t="s">
        <v>116</v>
      </c>
      <c r="C53" s="115" t="s">
        <v>119</v>
      </c>
      <c r="D53" s="119" t="s">
        <v>90</v>
      </c>
      <c r="E53" s="203" t="s">
        <v>115</v>
      </c>
      <c r="F53" s="22">
        <v>28</v>
      </c>
      <c r="G53" s="22">
        <v>8</v>
      </c>
      <c r="H53" s="22">
        <v>6.9</v>
      </c>
      <c r="I53" s="28">
        <f t="shared" si="41"/>
        <v>3.8937184164416502E-5</v>
      </c>
      <c r="J53" s="14">
        <f t="shared" si="9"/>
        <v>-1.0999999999999996</v>
      </c>
      <c r="K53" s="16">
        <f t="shared" si="18"/>
        <v>0.86250000000000004</v>
      </c>
      <c r="L53" s="14"/>
      <c r="M53" s="14"/>
      <c r="N53" s="14"/>
      <c r="O53" s="22"/>
      <c r="P53" s="13">
        <f t="shared" si="3"/>
        <v>0</v>
      </c>
      <c r="Q53" s="19" t="str">
        <f t="shared" si="4"/>
        <v/>
      </c>
      <c r="R53" s="14">
        <f t="shared" si="43"/>
        <v>28</v>
      </c>
      <c r="S53" s="14">
        <f t="shared" ref="S53:T60" si="45">SUM(F53,M53)</f>
        <v>28</v>
      </c>
      <c r="T53" s="14">
        <f t="shared" si="45"/>
        <v>8</v>
      </c>
      <c r="U53" s="14">
        <f t="shared" si="20"/>
        <v>6.9</v>
      </c>
      <c r="V53" s="14">
        <f t="shared" si="42"/>
        <v>-1.0999999999999996</v>
      </c>
      <c r="W53" s="16">
        <f t="shared" si="7"/>
        <v>0.86250000000000004</v>
      </c>
      <c r="X53" s="7"/>
      <c r="Y53" s="7"/>
      <c r="Z53" s="64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</row>
    <row r="54" spans="1:196" s="1" customFormat="1" ht="42.75" customHeight="1" x14ac:dyDescent="0.3">
      <c r="A54" s="190"/>
      <c r="B54" s="42" t="s">
        <v>18</v>
      </c>
      <c r="C54" s="115" t="s">
        <v>114</v>
      </c>
      <c r="D54" s="119" t="s">
        <v>90</v>
      </c>
      <c r="E54" s="203" t="s">
        <v>93</v>
      </c>
      <c r="F54" s="22">
        <v>2062.6</v>
      </c>
      <c r="G54" s="22">
        <v>1050.5999999999999</v>
      </c>
      <c r="H54" s="22">
        <v>684</v>
      </c>
      <c r="I54" s="16">
        <f t="shared" si="41"/>
        <v>3.8598599954291139E-3</v>
      </c>
      <c r="J54" s="14">
        <f t="shared" si="9"/>
        <v>-366.59999999999991</v>
      </c>
      <c r="K54" s="16">
        <f t="shared" si="18"/>
        <v>0.65105653912050265</v>
      </c>
      <c r="L54" s="14"/>
      <c r="M54" s="14"/>
      <c r="N54" s="14"/>
      <c r="O54" s="22"/>
      <c r="P54" s="13">
        <f t="shared" si="3"/>
        <v>0</v>
      </c>
      <c r="Q54" s="19" t="str">
        <f t="shared" si="4"/>
        <v/>
      </c>
      <c r="R54" s="14">
        <f t="shared" si="43"/>
        <v>2062.6</v>
      </c>
      <c r="S54" s="14">
        <f t="shared" si="45"/>
        <v>2062.6</v>
      </c>
      <c r="T54" s="14">
        <f t="shared" si="45"/>
        <v>1050.5999999999999</v>
      </c>
      <c r="U54" s="14">
        <f t="shared" si="20"/>
        <v>684</v>
      </c>
      <c r="V54" s="14">
        <f t="shared" si="42"/>
        <v>-366.59999999999991</v>
      </c>
      <c r="W54" s="16">
        <f t="shared" si="7"/>
        <v>0.65105653912050265</v>
      </c>
      <c r="X54" s="7"/>
      <c r="Y54" s="7"/>
      <c r="Z54" s="64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</row>
    <row r="55" spans="1:196" s="1" customFormat="1" ht="40.5" customHeight="1" x14ac:dyDescent="0.3">
      <c r="A55" s="190"/>
      <c r="B55" s="42" t="s">
        <v>94</v>
      </c>
      <c r="C55" s="119" t="s">
        <v>281</v>
      </c>
      <c r="D55" s="119" t="s">
        <v>90</v>
      </c>
      <c r="E55" s="203" t="s">
        <v>282</v>
      </c>
      <c r="F55" s="22">
        <v>13.8</v>
      </c>
      <c r="G55" s="22">
        <v>4.0999999999999996</v>
      </c>
      <c r="H55" s="65"/>
      <c r="I55" s="28">
        <f t="shared" si="41"/>
        <v>0</v>
      </c>
      <c r="J55" s="14">
        <f t="shared" si="9"/>
        <v>-4.0999999999999996</v>
      </c>
      <c r="K55" s="16">
        <f t="shared" si="18"/>
        <v>0</v>
      </c>
      <c r="L55" s="14"/>
      <c r="M55" s="14"/>
      <c r="N55" s="14"/>
      <c r="O55" s="22"/>
      <c r="P55" s="13">
        <f t="shared" si="3"/>
        <v>0</v>
      </c>
      <c r="Q55" s="19" t="str">
        <f t="shared" si="4"/>
        <v/>
      </c>
      <c r="R55" s="14">
        <f t="shared" si="43"/>
        <v>13.8</v>
      </c>
      <c r="S55" s="14">
        <f t="shared" si="45"/>
        <v>13.8</v>
      </c>
      <c r="T55" s="14">
        <f t="shared" si="45"/>
        <v>4.0999999999999996</v>
      </c>
      <c r="U55" s="14">
        <f t="shared" si="20"/>
        <v>0</v>
      </c>
      <c r="V55" s="14">
        <f t="shared" si="42"/>
        <v>-4.0999999999999996</v>
      </c>
      <c r="W55" s="16">
        <f t="shared" si="7"/>
        <v>0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1" customFormat="1" ht="80.25" hidden="1" customHeight="1" x14ac:dyDescent="0.3">
      <c r="A56" s="190"/>
      <c r="B56" s="42" t="s">
        <v>12</v>
      </c>
      <c r="C56" s="119" t="s">
        <v>96</v>
      </c>
      <c r="D56" s="119" t="s">
        <v>97</v>
      </c>
      <c r="E56" s="205" t="s">
        <v>98</v>
      </c>
      <c r="F56" s="22"/>
      <c r="G56" s="22"/>
      <c r="H56" s="22"/>
      <c r="I56" s="16">
        <f t="shared" si="41"/>
        <v>0</v>
      </c>
      <c r="J56" s="14">
        <f t="shared" si="9"/>
        <v>0</v>
      </c>
      <c r="K56" s="16" t="str">
        <f t="shared" si="18"/>
        <v/>
      </c>
      <c r="L56" s="14"/>
      <c r="M56" s="14"/>
      <c r="N56" s="14"/>
      <c r="O56" s="22"/>
      <c r="P56" s="14">
        <f t="shared" si="3"/>
        <v>0</v>
      </c>
      <c r="Q56" s="16" t="str">
        <f t="shared" si="4"/>
        <v/>
      </c>
      <c r="R56" s="14">
        <f t="shared" si="43"/>
        <v>0</v>
      </c>
      <c r="S56" s="14">
        <f t="shared" si="45"/>
        <v>0</v>
      </c>
      <c r="T56" s="14">
        <f t="shared" si="45"/>
        <v>0</v>
      </c>
      <c r="U56" s="14">
        <f t="shared" si="20"/>
        <v>0</v>
      </c>
      <c r="V56" s="14">
        <f t="shared" si="42"/>
        <v>0</v>
      </c>
      <c r="W56" s="16" t="str">
        <f t="shared" si="7"/>
        <v/>
      </c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39" customHeight="1" x14ac:dyDescent="0.3">
      <c r="A57" s="190"/>
      <c r="B57" s="42" t="s">
        <v>37</v>
      </c>
      <c r="C57" s="115" t="s">
        <v>99</v>
      </c>
      <c r="D57" s="119" t="s">
        <v>95</v>
      </c>
      <c r="E57" s="203" t="s">
        <v>120</v>
      </c>
      <c r="F57" s="22">
        <v>18588</v>
      </c>
      <c r="G57" s="22">
        <v>4103.5</v>
      </c>
      <c r="H57" s="22">
        <v>3440.6</v>
      </c>
      <c r="I57" s="16">
        <f t="shared" si="41"/>
        <v>1.9415547222621943E-2</v>
      </c>
      <c r="J57" s="14">
        <f t="shared" si="9"/>
        <v>-662.90000000000009</v>
      </c>
      <c r="K57" s="16">
        <f t="shared" si="18"/>
        <v>0.83845497745826736</v>
      </c>
      <c r="L57" s="14">
        <v>15.3</v>
      </c>
      <c r="M57" s="14">
        <v>36.6</v>
      </c>
      <c r="N57" s="14">
        <v>22.2</v>
      </c>
      <c r="O57" s="22">
        <v>22.2</v>
      </c>
      <c r="P57" s="14">
        <f t="shared" si="3"/>
        <v>0</v>
      </c>
      <c r="Q57" s="16">
        <f t="shared" si="4"/>
        <v>1</v>
      </c>
      <c r="R57" s="14">
        <f t="shared" si="43"/>
        <v>18603.3</v>
      </c>
      <c r="S57" s="14">
        <f t="shared" si="45"/>
        <v>18624.599999999999</v>
      </c>
      <c r="T57" s="14">
        <f t="shared" si="45"/>
        <v>4125.7</v>
      </c>
      <c r="U57" s="14">
        <f t="shared" si="20"/>
        <v>3462.7999999999997</v>
      </c>
      <c r="V57" s="14">
        <f t="shared" si="42"/>
        <v>-662.90000000000009</v>
      </c>
      <c r="W57" s="16">
        <f t="shared" si="7"/>
        <v>0.83932423588724336</v>
      </c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66" customFormat="1" ht="34.15" hidden="1" customHeight="1" x14ac:dyDescent="0.3">
      <c r="A58" s="200"/>
      <c r="B58" s="44"/>
      <c r="C58" s="116"/>
      <c r="D58" s="120"/>
      <c r="E58" s="208" t="s">
        <v>194</v>
      </c>
      <c r="F58" s="23"/>
      <c r="G58" s="23"/>
      <c r="H58" s="23"/>
      <c r="I58" s="30">
        <f t="shared" si="41"/>
        <v>0</v>
      </c>
      <c r="J58" s="14">
        <f t="shared" si="9"/>
        <v>0</v>
      </c>
      <c r="K58" s="16" t="str">
        <f t="shared" si="18"/>
        <v/>
      </c>
      <c r="L58" s="21"/>
      <c r="M58" s="21"/>
      <c r="N58" s="21"/>
      <c r="O58" s="23"/>
      <c r="P58" s="13">
        <f t="shared" si="3"/>
        <v>0</v>
      </c>
      <c r="Q58" s="19" t="str">
        <f t="shared" si="4"/>
        <v/>
      </c>
      <c r="R58" s="21">
        <f t="shared" si="43"/>
        <v>0</v>
      </c>
      <c r="S58" s="21">
        <f t="shared" si="45"/>
        <v>0</v>
      </c>
      <c r="T58" s="21">
        <f t="shared" si="45"/>
        <v>0</v>
      </c>
      <c r="U58" s="14">
        <f t="shared" si="20"/>
        <v>0</v>
      </c>
      <c r="V58" s="21">
        <f t="shared" si="42"/>
        <v>0</v>
      </c>
      <c r="W58" s="16" t="str">
        <f t="shared" si="7"/>
        <v/>
      </c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</row>
    <row r="59" spans="1:196" s="1" customFormat="1" ht="40.5" customHeight="1" x14ac:dyDescent="0.3">
      <c r="A59" s="190"/>
      <c r="B59" s="60" t="s">
        <v>8</v>
      </c>
      <c r="C59" s="119" t="s">
        <v>100</v>
      </c>
      <c r="D59" s="119" t="s">
        <v>92</v>
      </c>
      <c r="E59" s="195" t="s">
        <v>101</v>
      </c>
      <c r="F59" s="22">
        <v>98.4</v>
      </c>
      <c r="G59" s="22"/>
      <c r="H59" s="65"/>
      <c r="I59" s="29">
        <f t="shared" si="41"/>
        <v>0</v>
      </c>
      <c r="J59" s="14">
        <f t="shared" si="9"/>
        <v>0</v>
      </c>
      <c r="K59" s="16" t="str">
        <f t="shared" si="18"/>
        <v/>
      </c>
      <c r="L59" s="14"/>
      <c r="M59" s="14"/>
      <c r="N59" s="14"/>
      <c r="O59" s="22"/>
      <c r="P59" s="13">
        <f t="shared" si="3"/>
        <v>0</v>
      </c>
      <c r="Q59" s="19" t="str">
        <f t="shared" si="4"/>
        <v/>
      </c>
      <c r="R59" s="14">
        <f t="shared" si="43"/>
        <v>98.4</v>
      </c>
      <c r="S59" s="14">
        <f t="shared" si="45"/>
        <v>98.4</v>
      </c>
      <c r="T59" s="14">
        <f t="shared" si="45"/>
        <v>0</v>
      </c>
      <c r="U59" s="14">
        <f t="shared" si="20"/>
        <v>0</v>
      </c>
      <c r="V59" s="14">
        <f t="shared" si="42"/>
        <v>0</v>
      </c>
      <c r="W59" s="16" t="str">
        <f t="shared" si="7"/>
        <v/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1" customFormat="1" ht="39.75" customHeight="1" x14ac:dyDescent="0.3">
      <c r="A60" s="190"/>
      <c r="B60" s="60" t="s">
        <v>9</v>
      </c>
      <c r="C60" s="119" t="s">
        <v>121</v>
      </c>
      <c r="D60" s="119" t="s">
        <v>92</v>
      </c>
      <c r="E60" s="205" t="s">
        <v>297</v>
      </c>
      <c r="F60" s="22">
        <v>18293.099999999999</v>
      </c>
      <c r="G60" s="22">
        <v>4138.6000000000004</v>
      </c>
      <c r="H60" s="22">
        <v>3242.8</v>
      </c>
      <c r="I60" s="16">
        <f t="shared" si="41"/>
        <v>1.8299347943242006E-2</v>
      </c>
      <c r="J60" s="14">
        <f t="shared" si="9"/>
        <v>-895.80000000000018</v>
      </c>
      <c r="K60" s="16">
        <f t="shared" si="18"/>
        <v>0.78354999275117188</v>
      </c>
      <c r="L60" s="14">
        <v>69.599999999999994</v>
      </c>
      <c r="M60" s="14">
        <v>69.599999999999994</v>
      </c>
      <c r="N60" s="14">
        <v>1.8</v>
      </c>
      <c r="O60" s="22">
        <v>1.8</v>
      </c>
      <c r="P60" s="13">
        <f t="shared" si="3"/>
        <v>0</v>
      </c>
      <c r="Q60" s="16">
        <f t="shared" si="4"/>
        <v>1</v>
      </c>
      <c r="R60" s="14">
        <f t="shared" si="43"/>
        <v>18362.699999999997</v>
      </c>
      <c r="S60" s="14">
        <f t="shared" si="45"/>
        <v>18362.699999999997</v>
      </c>
      <c r="T60" s="14">
        <f t="shared" si="45"/>
        <v>4140.4000000000005</v>
      </c>
      <c r="U60" s="14">
        <f t="shared" si="20"/>
        <v>3244.6000000000004</v>
      </c>
      <c r="V60" s="14">
        <f t="shared" si="42"/>
        <v>-895.80000000000018</v>
      </c>
      <c r="W60" s="16">
        <f t="shared" si="7"/>
        <v>0.7836440923582263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1" customFormat="1" ht="57.75" hidden="1" customHeight="1" x14ac:dyDescent="0.3">
      <c r="A61" s="190"/>
      <c r="B61" s="60" t="s">
        <v>9</v>
      </c>
      <c r="C61" s="119" t="s">
        <v>263</v>
      </c>
      <c r="D61" s="119" t="s">
        <v>92</v>
      </c>
      <c r="E61" s="205" t="s">
        <v>267</v>
      </c>
      <c r="F61" s="22"/>
      <c r="G61" s="22"/>
      <c r="H61" s="22"/>
      <c r="I61" s="28">
        <f t="shared" ref="I61:I62" si="46">H61/$H$6</f>
        <v>0</v>
      </c>
      <c r="J61" s="14">
        <f t="shared" si="9"/>
        <v>0</v>
      </c>
      <c r="K61" s="16" t="str">
        <f t="shared" si="18"/>
        <v/>
      </c>
      <c r="L61" s="14"/>
      <c r="M61" s="14"/>
      <c r="N61" s="14"/>
      <c r="O61" s="22"/>
      <c r="P61" s="14">
        <f t="shared" si="3"/>
        <v>0</v>
      </c>
      <c r="Q61" s="16" t="str">
        <f t="shared" si="4"/>
        <v/>
      </c>
      <c r="R61" s="14">
        <f t="shared" ref="R61:R62" si="47">SUM(F61,L61)</f>
        <v>0</v>
      </c>
      <c r="S61" s="14">
        <f t="shared" ref="S61:S62" si="48">SUM(F61,M61)</f>
        <v>0</v>
      </c>
      <c r="T61" s="14">
        <f t="shared" ref="T61:T62" si="49">SUM(G61,N61)</f>
        <v>0</v>
      </c>
      <c r="U61" s="14">
        <f t="shared" si="20"/>
        <v>0</v>
      </c>
      <c r="V61" s="14">
        <f t="shared" ref="V61:V62" si="50">U61-T61</f>
        <v>0</v>
      </c>
      <c r="W61" s="16" t="str">
        <f t="shared" si="7"/>
        <v/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</row>
    <row r="62" spans="1:196" s="59" customFormat="1" ht="97.5" hidden="1" customHeight="1" x14ac:dyDescent="0.3">
      <c r="A62" s="74"/>
      <c r="B62" s="51"/>
      <c r="C62" s="52"/>
      <c r="D62" s="51"/>
      <c r="E62" s="202" t="s">
        <v>341</v>
      </c>
      <c r="F62" s="21"/>
      <c r="G62" s="21"/>
      <c r="H62" s="21"/>
      <c r="I62" s="32">
        <f t="shared" si="46"/>
        <v>0</v>
      </c>
      <c r="J62" s="21">
        <f t="shared" si="9"/>
        <v>0</v>
      </c>
      <c r="K62" s="30" t="str">
        <f t="shared" si="18"/>
        <v/>
      </c>
      <c r="L62" s="21"/>
      <c r="M62" s="21"/>
      <c r="N62" s="21"/>
      <c r="O62" s="21"/>
      <c r="P62" s="21">
        <f t="shared" si="3"/>
        <v>0</v>
      </c>
      <c r="Q62" s="16" t="str">
        <f t="shared" si="4"/>
        <v/>
      </c>
      <c r="R62" s="21">
        <f t="shared" si="47"/>
        <v>0</v>
      </c>
      <c r="S62" s="21">
        <f t="shared" si="48"/>
        <v>0</v>
      </c>
      <c r="T62" s="21">
        <f t="shared" si="49"/>
        <v>0</v>
      </c>
      <c r="U62" s="21">
        <f t="shared" si="20"/>
        <v>0</v>
      </c>
      <c r="V62" s="21">
        <f t="shared" si="50"/>
        <v>0</v>
      </c>
      <c r="W62" s="16" t="str">
        <f t="shared" si="7"/>
        <v/>
      </c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57"/>
      <c r="EM62" s="57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57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57"/>
      <c r="GB62" s="57"/>
      <c r="GC62" s="57"/>
      <c r="GD62" s="57"/>
      <c r="GE62" s="58"/>
      <c r="GF62" s="58"/>
      <c r="GG62" s="58"/>
      <c r="GH62" s="58"/>
      <c r="GI62" s="58"/>
      <c r="GJ62" s="58"/>
      <c r="GK62" s="58"/>
      <c r="GL62" s="58"/>
      <c r="GM62" s="58"/>
      <c r="GN62" s="58"/>
    </row>
    <row r="63" spans="1:196" ht="29.25" hidden="1" customHeight="1" x14ac:dyDescent="0.3">
      <c r="A63" s="190"/>
      <c r="B63" s="60" t="s">
        <v>11</v>
      </c>
      <c r="C63" s="119" t="s">
        <v>102</v>
      </c>
      <c r="D63" s="119" t="s">
        <v>92</v>
      </c>
      <c r="E63" s="205" t="s">
        <v>111</v>
      </c>
      <c r="F63" s="14"/>
      <c r="G63" s="14"/>
      <c r="H63" s="14"/>
      <c r="I63" s="16">
        <f>H63/$H$6</f>
        <v>0</v>
      </c>
      <c r="J63" s="14">
        <f t="shared" si="9"/>
        <v>0</v>
      </c>
      <c r="K63" s="16" t="str">
        <f t="shared" si="18"/>
        <v/>
      </c>
      <c r="L63" s="14"/>
      <c r="M63" s="14"/>
      <c r="N63" s="14"/>
      <c r="O63" s="14"/>
      <c r="P63" s="13">
        <f t="shared" si="3"/>
        <v>0</v>
      </c>
      <c r="Q63" s="19" t="str">
        <f t="shared" si="4"/>
        <v/>
      </c>
      <c r="R63" s="14">
        <f>SUM(F63,L63)</f>
        <v>0</v>
      </c>
      <c r="S63" s="14">
        <f t="shared" ref="S63:T67" si="51">SUM(F63,M63)</f>
        <v>0</v>
      </c>
      <c r="T63" s="14">
        <f t="shared" si="51"/>
        <v>0</v>
      </c>
      <c r="U63" s="14">
        <f t="shared" si="20"/>
        <v>0</v>
      </c>
      <c r="V63" s="14">
        <f>U63-T63</f>
        <v>0</v>
      </c>
      <c r="W63" s="16" t="str">
        <f t="shared" si="7"/>
        <v/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</row>
    <row r="64" spans="1:196" ht="27.75" customHeight="1" x14ac:dyDescent="0.3">
      <c r="A64" s="190"/>
      <c r="B64" s="60" t="s">
        <v>10</v>
      </c>
      <c r="C64" s="119" t="s">
        <v>122</v>
      </c>
      <c r="D64" s="119" t="s">
        <v>92</v>
      </c>
      <c r="E64" s="205" t="s">
        <v>105</v>
      </c>
      <c r="F64" s="14">
        <v>1449.8</v>
      </c>
      <c r="G64" s="14">
        <v>412.5</v>
      </c>
      <c r="H64" s="14">
        <v>230.9</v>
      </c>
      <c r="I64" s="16">
        <f>H64/$H$6</f>
        <v>1.3029849019657637E-3</v>
      </c>
      <c r="J64" s="14">
        <f t="shared" si="9"/>
        <v>-181.6</v>
      </c>
      <c r="K64" s="16">
        <f t="shared" si="18"/>
        <v>0.55975757575757579</v>
      </c>
      <c r="L64" s="14"/>
      <c r="M64" s="14"/>
      <c r="N64" s="14"/>
      <c r="O64" s="14"/>
      <c r="P64" s="14">
        <f t="shared" si="3"/>
        <v>0</v>
      </c>
      <c r="Q64" s="16" t="str">
        <f t="shared" si="4"/>
        <v/>
      </c>
      <c r="R64" s="14">
        <f>SUM(F64,L64)</f>
        <v>1449.8</v>
      </c>
      <c r="S64" s="14">
        <f t="shared" si="51"/>
        <v>1449.8</v>
      </c>
      <c r="T64" s="14">
        <f t="shared" si="51"/>
        <v>412.5</v>
      </c>
      <c r="U64" s="14">
        <f t="shared" si="20"/>
        <v>230.9</v>
      </c>
      <c r="V64" s="14">
        <f>U64-T64</f>
        <v>-181.6</v>
      </c>
      <c r="W64" s="16">
        <f t="shared" si="7"/>
        <v>0.55975757575757579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</row>
    <row r="65" spans="1:196" ht="78.75" customHeight="1" x14ac:dyDescent="0.3">
      <c r="A65" s="190"/>
      <c r="B65" s="60"/>
      <c r="C65" s="119" t="s">
        <v>147</v>
      </c>
      <c r="D65" s="119" t="s">
        <v>92</v>
      </c>
      <c r="E65" s="205" t="s">
        <v>148</v>
      </c>
      <c r="F65" s="14">
        <v>375.9</v>
      </c>
      <c r="G65" s="14">
        <v>28.5</v>
      </c>
      <c r="H65" s="36">
        <v>8.3000000000000007</v>
      </c>
      <c r="I65" s="16">
        <f>H65/$H$6</f>
        <v>4.683748240067492E-5</v>
      </c>
      <c r="J65" s="14">
        <f t="shared" si="9"/>
        <v>-20.2</v>
      </c>
      <c r="K65" s="16">
        <f t="shared" si="18"/>
        <v>0.29122807017543861</v>
      </c>
      <c r="L65" s="14"/>
      <c r="M65" s="14"/>
      <c r="N65" s="14"/>
      <c r="O65" s="14"/>
      <c r="P65" s="13">
        <f t="shared" si="3"/>
        <v>0</v>
      </c>
      <c r="Q65" s="19" t="str">
        <f t="shared" si="4"/>
        <v/>
      </c>
      <c r="R65" s="14">
        <f>SUM(F65,L65)</f>
        <v>375.9</v>
      </c>
      <c r="S65" s="14">
        <f t="shared" si="51"/>
        <v>375.9</v>
      </c>
      <c r="T65" s="14">
        <f t="shared" si="51"/>
        <v>28.5</v>
      </c>
      <c r="U65" s="14">
        <f t="shared" si="20"/>
        <v>8.3000000000000007</v>
      </c>
      <c r="V65" s="14">
        <f>U65-T65</f>
        <v>-20.2</v>
      </c>
      <c r="W65" s="16">
        <f t="shared" si="7"/>
        <v>0.29122807017543861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</row>
    <row r="66" spans="1:196" ht="96.75" customHeight="1" x14ac:dyDescent="0.3">
      <c r="A66" s="190"/>
      <c r="B66" s="60" t="s">
        <v>35</v>
      </c>
      <c r="C66" s="119" t="s">
        <v>103</v>
      </c>
      <c r="D66" s="119" t="s">
        <v>95</v>
      </c>
      <c r="E66" s="203" t="s">
        <v>123</v>
      </c>
      <c r="F66" s="14">
        <v>400</v>
      </c>
      <c r="G66" s="14">
        <v>120</v>
      </c>
      <c r="H66" s="14">
        <v>49.9</v>
      </c>
      <c r="I66" s="16">
        <f>H66/$H$6</f>
        <v>2.8158920142092508E-4</v>
      </c>
      <c r="J66" s="14">
        <f t="shared" si="9"/>
        <v>-70.099999999999994</v>
      </c>
      <c r="K66" s="16">
        <f t="shared" si="18"/>
        <v>0.41583333333333333</v>
      </c>
      <c r="L66" s="14"/>
      <c r="M66" s="14"/>
      <c r="N66" s="14"/>
      <c r="O66" s="14"/>
      <c r="P66" s="13">
        <f t="shared" si="3"/>
        <v>0</v>
      </c>
      <c r="Q66" s="19" t="str">
        <f t="shared" si="4"/>
        <v/>
      </c>
      <c r="R66" s="14">
        <f>SUM(F66,L66)</f>
        <v>400</v>
      </c>
      <c r="S66" s="14">
        <f t="shared" si="51"/>
        <v>400</v>
      </c>
      <c r="T66" s="14">
        <f t="shared" si="51"/>
        <v>120</v>
      </c>
      <c r="U66" s="14">
        <f t="shared" si="20"/>
        <v>49.9</v>
      </c>
      <c r="V66" s="14">
        <f>U66-T66</f>
        <v>-70.099999999999994</v>
      </c>
      <c r="W66" s="16">
        <f t="shared" si="7"/>
        <v>0.41583333333333333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</row>
    <row r="67" spans="1:196" ht="60" hidden="1" customHeight="1" x14ac:dyDescent="0.3">
      <c r="A67" s="190"/>
      <c r="B67" s="60"/>
      <c r="C67" s="119" t="s">
        <v>150</v>
      </c>
      <c r="D67" s="119" t="s">
        <v>89</v>
      </c>
      <c r="E67" s="203" t="s">
        <v>149</v>
      </c>
      <c r="F67" s="14"/>
      <c r="G67" s="14"/>
      <c r="H67" s="14"/>
      <c r="I67" s="31">
        <f>H67/$H$6</f>
        <v>0</v>
      </c>
      <c r="J67" s="14">
        <f t="shared" si="9"/>
        <v>0</v>
      </c>
      <c r="K67" s="16" t="str">
        <f t="shared" si="18"/>
        <v/>
      </c>
      <c r="L67" s="14"/>
      <c r="M67" s="14"/>
      <c r="N67" s="14"/>
      <c r="O67" s="14"/>
      <c r="P67" s="13">
        <f t="shared" si="3"/>
        <v>0</v>
      </c>
      <c r="Q67" s="19" t="str">
        <f t="shared" si="4"/>
        <v/>
      </c>
      <c r="R67" s="14">
        <f>SUM(F67,L67)</f>
        <v>0</v>
      </c>
      <c r="S67" s="14">
        <f t="shared" si="51"/>
        <v>0</v>
      </c>
      <c r="T67" s="14">
        <f t="shared" si="51"/>
        <v>0</v>
      </c>
      <c r="U67" s="14">
        <f t="shared" si="20"/>
        <v>0</v>
      </c>
      <c r="V67" s="14">
        <f>U67-T67</f>
        <v>0</v>
      </c>
      <c r="W67" s="16" t="str">
        <f t="shared" si="7"/>
        <v/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</row>
    <row r="68" spans="1:196" s="48" customFormat="1" ht="204.6" hidden="1" customHeight="1" x14ac:dyDescent="0.3">
      <c r="A68" s="200"/>
      <c r="B68" s="61"/>
      <c r="C68" s="120" t="s">
        <v>270</v>
      </c>
      <c r="D68" s="120" t="s">
        <v>272</v>
      </c>
      <c r="E68" s="208" t="s">
        <v>321</v>
      </c>
      <c r="F68" s="21"/>
      <c r="G68" s="21"/>
      <c r="H68" s="21"/>
      <c r="I68" s="34">
        <f t="shared" ref="I68:I69" si="52">H68/$H$6</f>
        <v>0</v>
      </c>
      <c r="J68" s="14">
        <f t="shared" si="9"/>
        <v>0</v>
      </c>
      <c r="K68" s="16" t="str">
        <f t="shared" si="18"/>
        <v/>
      </c>
      <c r="L68" s="21"/>
      <c r="M68" s="21"/>
      <c r="N68" s="21"/>
      <c r="O68" s="21"/>
      <c r="P68" s="13">
        <f t="shared" si="3"/>
        <v>0</v>
      </c>
      <c r="Q68" s="19" t="str">
        <f t="shared" si="4"/>
        <v/>
      </c>
      <c r="R68" s="21">
        <f t="shared" ref="R68:R69" si="53">SUM(F68,L68)</f>
        <v>0</v>
      </c>
      <c r="S68" s="21">
        <f t="shared" ref="S68:S69" si="54">SUM(F68,M68)</f>
        <v>0</v>
      </c>
      <c r="T68" s="21">
        <f t="shared" ref="T68:T69" si="55">SUM(G68,N68)</f>
        <v>0</v>
      </c>
      <c r="U68" s="14">
        <f t="shared" si="20"/>
        <v>0</v>
      </c>
      <c r="V68" s="21">
        <f t="shared" ref="V68:V69" si="56">U68-T68</f>
        <v>0</v>
      </c>
      <c r="W68" s="16" t="str">
        <f t="shared" si="7"/>
        <v/>
      </c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7"/>
      <c r="GF68" s="47"/>
      <c r="GG68" s="47"/>
      <c r="GH68" s="47"/>
      <c r="GI68" s="47"/>
      <c r="GJ68" s="47"/>
      <c r="GK68" s="47"/>
      <c r="GL68" s="47"/>
      <c r="GM68" s="47"/>
      <c r="GN68" s="47"/>
    </row>
    <row r="69" spans="1:196" s="48" customFormat="1" ht="283.14999999999998" hidden="1" customHeight="1" x14ac:dyDescent="0.3">
      <c r="A69" s="200"/>
      <c r="B69" s="61"/>
      <c r="C69" s="120" t="s">
        <v>271</v>
      </c>
      <c r="D69" s="120" t="s">
        <v>89</v>
      </c>
      <c r="E69" s="208" t="s">
        <v>322</v>
      </c>
      <c r="F69" s="21"/>
      <c r="G69" s="21"/>
      <c r="H69" s="21"/>
      <c r="I69" s="34">
        <f t="shared" si="52"/>
        <v>0</v>
      </c>
      <c r="J69" s="14">
        <f t="shared" si="9"/>
        <v>0</v>
      </c>
      <c r="K69" s="16" t="str">
        <f t="shared" si="18"/>
        <v/>
      </c>
      <c r="L69" s="21"/>
      <c r="M69" s="21"/>
      <c r="N69" s="21"/>
      <c r="O69" s="21"/>
      <c r="P69" s="13">
        <f t="shared" si="3"/>
        <v>0</v>
      </c>
      <c r="Q69" s="19" t="str">
        <f t="shared" si="4"/>
        <v/>
      </c>
      <c r="R69" s="21">
        <f t="shared" si="53"/>
        <v>0</v>
      </c>
      <c r="S69" s="21">
        <f t="shared" si="54"/>
        <v>0</v>
      </c>
      <c r="T69" s="21">
        <f t="shared" si="55"/>
        <v>0</v>
      </c>
      <c r="U69" s="14">
        <f t="shared" si="20"/>
        <v>0</v>
      </c>
      <c r="V69" s="21">
        <f t="shared" si="56"/>
        <v>0</v>
      </c>
      <c r="W69" s="16" t="str">
        <f t="shared" si="7"/>
        <v/>
      </c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7"/>
      <c r="GF69" s="47"/>
      <c r="GG69" s="47"/>
      <c r="GH69" s="47"/>
      <c r="GI69" s="47"/>
      <c r="GJ69" s="47"/>
      <c r="GK69" s="47"/>
      <c r="GL69" s="47"/>
      <c r="GM69" s="47"/>
      <c r="GN69" s="47"/>
    </row>
    <row r="70" spans="1:196" s="68" customFormat="1" ht="38.25" customHeight="1" x14ac:dyDescent="0.3">
      <c r="A70" s="190"/>
      <c r="B70" s="42" t="s">
        <v>7</v>
      </c>
      <c r="C70" s="115" t="s">
        <v>124</v>
      </c>
      <c r="D70" s="115" t="s">
        <v>57</v>
      </c>
      <c r="E70" s="203" t="s">
        <v>125</v>
      </c>
      <c r="F70" s="14">
        <v>8675.7999999999993</v>
      </c>
      <c r="G70" s="14">
        <v>4664.8999999999996</v>
      </c>
      <c r="H70" s="14">
        <v>2804.2</v>
      </c>
      <c r="I70" s="16">
        <f>H70/$H$6</f>
        <v>1.5824297367225616E-2</v>
      </c>
      <c r="J70" s="14">
        <f t="shared" si="9"/>
        <v>-1860.6999999999998</v>
      </c>
      <c r="K70" s="16">
        <f t="shared" si="18"/>
        <v>0.60112756972282366</v>
      </c>
      <c r="L70" s="14"/>
      <c r="M70" s="14"/>
      <c r="N70" s="14"/>
      <c r="O70" s="14"/>
      <c r="P70" s="13">
        <f t="shared" si="3"/>
        <v>0</v>
      </c>
      <c r="Q70" s="19" t="str">
        <f t="shared" si="4"/>
        <v/>
      </c>
      <c r="R70" s="14">
        <f>SUM(F70,L70)</f>
        <v>8675.7999999999993</v>
      </c>
      <c r="S70" s="14">
        <f>SUM(F70,M70)</f>
        <v>8675.7999999999993</v>
      </c>
      <c r="T70" s="14">
        <f>SUM(G70,N70)</f>
        <v>4664.8999999999996</v>
      </c>
      <c r="U70" s="14">
        <f t="shared" si="20"/>
        <v>2804.2</v>
      </c>
      <c r="V70" s="14">
        <f>U70-T70</f>
        <v>-1860.6999999999998</v>
      </c>
      <c r="W70" s="16">
        <f t="shared" si="7"/>
        <v>0.60112756972282366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7"/>
      <c r="GF70" s="67"/>
      <c r="GG70" s="67"/>
      <c r="GH70" s="67"/>
      <c r="GI70" s="67"/>
      <c r="GJ70" s="67"/>
      <c r="GK70" s="67"/>
      <c r="GL70" s="67"/>
      <c r="GM70" s="67"/>
      <c r="GN70" s="67"/>
    </row>
    <row r="71" spans="1:196" s="63" customFormat="1" ht="30" customHeight="1" x14ac:dyDescent="0.3">
      <c r="A71" s="192">
        <v>4</v>
      </c>
      <c r="B71" s="38" t="s">
        <v>14</v>
      </c>
      <c r="C71" s="38" t="s">
        <v>108</v>
      </c>
      <c r="D71" s="38"/>
      <c r="E71" s="194" t="s">
        <v>303</v>
      </c>
      <c r="F71" s="13">
        <f>SUM(F72:F75)</f>
        <v>17578.800000000003</v>
      </c>
      <c r="G71" s="13">
        <f t="shared" ref="G71:H71" si="57">SUM(G72:G75)</f>
        <v>4207.7</v>
      </c>
      <c r="H71" s="13">
        <f t="shared" si="57"/>
        <v>3145.7</v>
      </c>
      <c r="I71" s="19">
        <f t="shared" si="8"/>
        <v>1.7751405829855793E-2</v>
      </c>
      <c r="J71" s="13">
        <f t="shared" si="9"/>
        <v>-1062</v>
      </c>
      <c r="K71" s="19">
        <f t="shared" si="18"/>
        <v>0.74760558024573998</v>
      </c>
      <c r="L71" s="13">
        <f>SUM(L72:L75)</f>
        <v>161</v>
      </c>
      <c r="M71" s="13">
        <f t="shared" ref="M71" si="58">SUM(M72:M75)</f>
        <v>194.7</v>
      </c>
      <c r="N71" s="13">
        <f>SUM(N72:N75)</f>
        <v>31.2</v>
      </c>
      <c r="O71" s="13">
        <f t="shared" ref="O71" si="59">SUM(O72:O75)</f>
        <v>31.2</v>
      </c>
      <c r="P71" s="13">
        <f t="shared" si="3"/>
        <v>0</v>
      </c>
      <c r="Q71" s="19">
        <f t="shared" si="4"/>
        <v>1</v>
      </c>
      <c r="R71" s="13">
        <f>SUM(R72:R75)</f>
        <v>17739.800000000003</v>
      </c>
      <c r="S71" s="13">
        <f t="shared" ref="S71:T71" si="60">SUM(S72:S75)</f>
        <v>17773.5</v>
      </c>
      <c r="T71" s="13">
        <f t="shared" si="60"/>
        <v>4238.8999999999996</v>
      </c>
      <c r="U71" s="13">
        <f t="shared" si="20"/>
        <v>3176.8999999999996</v>
      </c>
      <c r="V71" s="13">
        <f t="shared" si="6"/>
        <v>-1062</v>
      </c>
      <c r="W71" s="19">
        <f t="shared" ref="W71:W106" si="61">IFERROR(100%*(U71/T71),"")</f>
        <v>0.7494633041590979</v>
      </c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0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/>
      <c r="FN71" s="40"/>
      <c r="FO71" s="40"/>
      <c r="FP71" s="40"/>
      <c r="FQ71" s="40"/>
      <c r="FR71" s="40"/>
      <c r="FS71" s="40"/>
      <c r="FT71" s="40"/>
      <c r="FU71" s="40"/>
      <c r="FV71" s="40"/>
      <c r="FW71" s="40"/>
      <c r="FX71" s="40"/>
      <c r="FY71" s="40"/>
      <c r="FZ71" s="40"/>
      <c r="GA71" s="40"/>
      <c r="GB71" s="40"/>
      <c r="GC71" s="40"/>
      <c r="GD71" s="40"/>
      <c r="GE71" s="62"/>
      <c r="GF71" s="62"/>
      <c r="GG71" s="62"/>
      <c r="GH71" s="62"/>
      <c r="GI71" s="62"/>
      <c r="GJ71" s="62"/>
      <c r="GK71" s="62"/>
      <c r="GL71" s="62"/>
      <c r="GM71" s="62"/>
      <c r="GN71" s="62"/>
    </row>
    <row r="72" spans="1:196" ht="32.25" customHeight="1" x14ac:dyDescent="0.3">
      <c r="A72" s="190"/>
      <c r="B72" s="42" t="s">
        <v>27</v>
      </c>
      <c r="C72" s="119" t="s">
        <v>134</v>
      </c>
      <c r="D72" s="119" t="s">
        <v>62</v>
      </c>
      <c r="E72" s="195" t="s">
        <v>133</v>
      </c>
      <c r="F72" s="14">
        <v>7214</v>
      </c>
      <c r="G72" s="14">
        <v>1641.4</v>
      </c>
      <c r="H72" s="14">
        <v>1348.6</v>
      </c>
      <c r="I72" s="16">
        <f t="shared" si="8"/>
        <v>7.6102444295843607E-3</v>
      </c>
      <c r="J72" s="14">
        <f t="shared" si="9"/>
        <v>-292.80000000000018</v>
      </c>
      <c r="K72" s="16">
        <f t="shared" si="18"/>
        <v>0.82161569391982447</v>
      </c>
      <c r="L72" s="14">
        <v>28</v>
      </c>
      <c r="M72" s="14">
        <v>37.5</v>
      </c>
      <c r="N72" s="14">
        <v>21.2</v>
      </c>
      <c r="O72" s="14">
        <v>21.2</v>
      </c>
      <c r="P72" s="14">
        <f t="shared" si="3"/>
        <v>0</v>
      </c>
      <c r="Q72" s="16">
        <f t="shared" si="4"/>
        <v>1</v>
      </c>
      <c r="R72" s="14">
        <f t="shared" si="10"/>
        <v>7242</v>
      </c>
      <c r="S72" s="14">
        <f>SUM(F72,M72)</f>
        <v>7251.5</v>
      </c>
      <c r="T72" s="14">
        <f t="shared" si="19"/>
        <v>1662.6000000000001</v>
      </c>
      <c r="U72" s="14">
        <f t="shared" si="20"/>
        <v>1369.8</v>
      </c>
      <c r="V72" s="14">
        <f t="shared" si="6"/>
        <v>-292.80000000000018</v>
      </c>
      <c r="W72" s="16">
        <f t="shared" si="61"/>
        <v>0.82389029231324418</v>
      </c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</row>
    <row r="73" spans="1:196" ht="39" customHeight="1" x14ac:dyDescent="0.3">
      <c r="A73" s="190"/>
      <c r="B73" s="42" t="s">
        <v>32</v>
      </c>
      <c r="C73" s="119" t="s">
        <v>61</v>
      </c>
      <c r="D73" s="119" t="s">
        <v>63</v>
      </c>
      <c r="E73" s="205" t="s">
        <v>135</v>
      </c>
      <c r="F73" s="14">
        <v>6106.2</v>
      </c>
      <c r="G73" s="14">
        <v>1598.6</v>
      </c>
      <c r="H73" s="14">
        <v>945.2</v>
      </c>
      <c r="I73" s="16">
        <f t="shared" si="8"/>
        <v>5.3338299235081849E-3</v>
      </c>
      <c r="J73" s="14">
        <f t="shared" si="9"/>
        <v>-653.39999999999986</v>
      </c>
      <c r="K73" s="16">
        <f t="shared" si="18"/>
        <v>0.59126735893907179</v>
      </c>
      <c r="L73" s="14">
        <v>29.5</v>
      </c>
      <c r="M73" s="14">
        <v>30.7</v>
      </c>
      <c r="N73" s="14">
        <v>1.2</v>
      </c>
      <c r="O73" s="14">
        <v>1.2</v>
      </c>
      <c r="P73" s="14">
        <f t="shared" ref="P73:P136" si="62">O73-N73</f>
        <v>0</v>
      </c>
      <c r="Q73" s="16">
        <f t="shared" ref="Q73:Q136" si="63">IFERROR(100%*(O73/N73),"")</f>
        <v>1</v>
      </c>
      <c r="R73" s="14">
        <f t="shared" si="10"/>
        <v>6135.7</v>
      </c>
      <c r="S73" s="14">
        <f t="shared" si="11"/>
        <v>6136.9</v>
      </c>
      <c r="T73" s="14">
        <f t="shared" si="19"/>
        <v>1599.8</v>
      </c>
      <c r="U73" s="14">
        <f t="shared" si="20"/>
        <v>946.40000000000009</v>
      </c>
      <c r="V73" s="14">
        <f t="shared" si="6"/>
        <v>-653.39999999999986</v>
      </c>
      <c r="W73" s="16">
        <f t="shared" si="61"/>
        <v>0.59157394674334296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</row>
    <row r="74" spans="1:196" ht="42.75" customHeight="1" x14ac:dyDescent="0.3">
      <c r="A74" s="190"/>
      <c r="B74" s="42" t="s">
        <v>28</v>
      </c>
      <c r="C74" s="119" t="s">
        <v>136</v>
      </c>
      <c r="D74" s="119" t="s">
        <v>64</v>
      </c>
      <c r="E74" s="195" t="s">
        <v>137</v>
      </c>
      <c r="F74" s="14">
        <v>4158.2</v>
      </c>
      <c r="G74" s="14">
        <v>932.3</v>
      </c>
      <c r="H74" s="14">
        <v>837.7</v>
      </c>
      <c r="I74" s="16">
        <f t="shared" si="8"/>
        <v>4.7271998803669136E-3</v>
      </c>
      <c r="J74" s="14">
        <f t="shared" ref="J74:J137" si="64">H74-G74</f>
        <v>-94.599999999999909</v>
      </c>
      <c r="K74" s="16">
        <f t="shared" ref="K74:K141" si="65">IFERROR(100%*(H74/G74),"")</f>
        <v>0.89853051592834932</v>
      </c>
      <c r="L74" s="14">
        <v>103.5</v>
      </c>
      <c r="M74" s="14">
        <v>126.5</v>
      </c>
      <c r="N74" s="14">
        <v>8.8000000000000007</v>
      </c>
      <c r="O74" s="14">
        <v>8.8000000000000007</v>
      </c>
      <c r="P74" s="14">
        <f t="shared" si="62"/>
        <v>0</v>
      </c>
      <c r="Q74" s="16">
        <f t="shared" si="63"/>
        <v>1</v>
      </c>
      <c r="R74" s="14">
        <f t="shared" si="10"/>
        <v>4261.7</v>
      </c>
      <c r="S74" s="14">
        <f t="shared" si="11"/>
        <v>4284.7</v>
      </c>
      <c r="T74" s="14">
        <f t="shared" si="19"/>
        <v>941.09999999999991</v>
      </c>
      <c r="U74" s="14">
        <f t="shared" si="20"/>
        <v>846.5</v>
      </c>
      <c r="V74" s="14">
        <f t="shared" si="6"/>
        <v>-94.599999999999909</v>
      </c>
      <c r="W74" s="16">
        <f t="shared" si="61"/>
        <v>0.89947933269578162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</row>
    <row r="75" spans="1:196" ht="27" customHeight="1" thickBot="1" x14ac:dyDescent="0.35">
      <c r="A75" s="190"/>
      <c r="B75" s="42" t="s">
        <v>29</v>
      </c>
      <c r="C75" s="119" t="s">
        <v>138</v>
      </c>
      <c r="D75" s="119" t="s">
        <v>64</v>
      </c>
      <c r="E75" s="203" t="s">
        <v>139</v>
      </c>
      <c r="F75" s="14">
        <v>100.4</v>
      </c>
      <c r="G75" s="14">
        <v>35.4</v>
      </c>
      <c r="H75" s="14">
        <v>14.2</v>
      </c>
      <c r="I75" s="29">
        <f t="shared" si="8"/>
        <v>8.0131596396335403E-5</v>
      </c>
      <c r="J75" s="14">
        <f t="shared" si="64"/>
        <v>-21.2</v>
      </c>
      <c r="K75" s="16">
        <f t="shared" si="65"/>
        <v>0.40112994350282488</v>
      </c>
      <c r="L75" s="14"/>
      <c r="M75" s="14"/>
      <c r="N75" s="14"/>
      <c r="O75" s="14"/>
      <c r="P75" s="13">
        <f t="shared" si="62"/>
        <v>0</v>
      </c>
      <c r="Q75" s="19" t="str">
        <f t="shared" si="63"/>
        <v/>
      </c>
      <c r="R75" s="14">
        <f t="shared" si="10"/>
        <v>100.4</v>
      </c>
      <c r="S75" s="14">
        <f t="shared" si="11"/>
        <v>100.4</v>
      </c>
      <c r="T75" s="14">
        <f t="shared" si="19"/>
        <v>35.4</v>
      </c>
      <c r="U75" s="14">
        <f t="shared" si="19"/>
        <v>14.2</v>
      </c>
      <c r="V75" s="14">
        <f t="shared" si="6"/>
        <v>-21.2</v>
      </c>
      <c r="W75" s="16">
        <f t="shared" si="61"/>
        <v>0.40112994350282488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</row>
    <row r="76" spans="1:196" s="70" customFormat="1" ht="31.5" customHeight="1" thickBot="1" x14ac:dyDescent="0.35">
      <c r="A76" s="192">
        <v>5</v>
      </c>
      <c r="B76" s="38" t="s">
        <v>15</v>
      </c>
      <c r="C76" s="38" t="s">
        <v>110</v>
      </c>
      <c r="D76" s="38"/>
      <c r="E76" s="193" t="s">
        <v>302</v>
      </c>
      <c r="F76" s="13">
        <f>SUM(F77:F81)</f>
        <v>6533.5999999999995</v>
      </c>
      <c r="G76" s="13">
        <f t="shared" ref="G76:H76" si="66">SUM(G77:G81)</f>
        <v>2116.6999999999998</v>
      </c>
      <c r="H76" s="13">
        <f t="shared" si="66"/>
        <v>1601.8999999999999</v>
      </c>
      <c r="I76" s="19">
        <f t="shared" si="8"/>
        <v>9.0396341033302588E-3</v>
      </c>
      <c r="J76" s="13">
        <f t="shared" si="64"/>
        <v>-514.79999999999995</v>
      </c>
      <c r="K76" s="19">
        <f t="shared" si="65"/>
        <v>0.75679123163414752</v>
      </c>
      <c r="L76" s="13">
        <f>SUM(L77:L81)</f>
        <v>97</v>
      </c>
      <c r="M76" s="13">
        <f t="shared" ref="M76" si="67">SUM(M77:M81)</f>
        <v>96.9</v>
      </c>
      <c r="N76" s="13">
        <f t="shared" ref="N76" si="68">SUM(N77:N81)</f>
        <v>0</v>
      </c>
      <c r="O76" s="13">
        <f>SUM(O77:O81)</f>
        <v>0</v>
      </c>
      <c r="P76" s="13">
        <f t="shared" si="62"/>
        <v>0</v>
      </c>
      <c r="Q76" s="19" t="str">
        <f t="shared" si="63"/>
        <v/>
      </c>
      <c r="R76" s="13">
        <f>SUM(R77:R81)</f>
        <v>6630.5999999999995</v>
      </c>
      <c r="S76" s="13">
        <f t="shared" ref="S76:T76" si="69">SUM(S77:S81)</f>
        <v>6630.4999999999991</v>
      </c>
      <c r="T76" s="13">
        <f t="shared" si="69"/>
        <v>2116.6999999999998</v>
      </c>
      <c r="U76" s="13">
        <f t="shared" si="19"/>
        <v>1601.8999999999999</v>
      </c>
      <c r="V76" s="13">
        <f t="shared" si="6"/>
        <v>-514.79999999999995</v>
      </c>
      <c r="W76" s="19">
        <f t="shared" si="61"/>
        <v>0.75679123163414752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9"/>
      <c r="GF76" s="69"/>
      <c r="GG76" s="69"/>
      <c r="GH76" s="69"/>
      <c r="GI76" s="69"/>
      <c r="GJ76" s="69"/>
      <c r="GK76" s="69"/>
      <c r="GL76" s="69"/>
      <c r="GM76" s="69"/>
      <c r="GN76" s="69"/>
    </row>
    <row r="77" spans="1:196" ht="42" customHeight="1" x14ac:dyDescent="0.3">
      <c r="A77" s="190"/>
      <c r="B77" s="42" t="s">
        <v>31</v>
      </c>
      <c r="C77" s="119" t="s">
        <v>65</v>
      </c>
      <c r="D77" s="119" t="s">
        <v>66</v>
      </c>
      <c r="E77" s="195" t="s">
        <v>67</v>
      </c>
      <c r="F77" s="14">
        <v>900.7</v>
      </c>
      <c r="G77" s="14">
        <v>671.7</v>
      </c>
      <c r="H77" s="14">
        <v>567.5</v>
      </c>
      <c r="I77" s="16">
        <f t="shared" si="8"/>
        <v>3.2024423207690383E-3</v>
      </c>
      <c r="J77" s="14">
        <f t="shared" si="64"/>
        <v>-104.20000000000005</v>
      </c>
      <c r="K77" s="16">
        <f t="shared" si="65"/>
        <v>0.84487122227184752</v>
      </c>
      <c r="L77" s="14"/>
      <c r="M77" s="14"/>
      <c r="N77" s="14"/>
      <c r="O77" s="14"/>
      <c r="P77" s="13">
        <f t="shared" si="62"/>
        <v>0</v>
      </c>
      <c r="Q77" s="19" t="str">
        <f t="shared" si="63"/>
        <v/>
      </c>
      <c r="R77" s="14">
        <f t="shared" si="10"/>
        <v>900.7</v>
      </c>
      <c r="S77" s="14">
        <f t="shared" si="11"/>
        <v>900.7</v>
      </c>
      <c r="T77" s="14">
        <f t="shared" si="19"/>
        <v>671.7</v>
      </c>
      <c r="U77" s="14">
        <f t="shared" si="19"/>
        <v>567.5</v>
      </c>
      <c r="V77" s="14">
        <f t="shared" si="6"/>
        <v>-104.20000000000005</v>
      </c>
      <c r="W77" s="16">
        <f t="shared" si="61"/>
        <v>0.84487122227184752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</row>
    <row r="78" spans="1:196" ht="42.75" customHeight="1" x14ac:dyDescent="0.3">
      <c r="A78" s="190"/>
      <c r="B78" s="42" t="s">
        <v>31</v>
      </c>
      <c r="C78" s="119" t="s">
        <v>68</v>
      </c>
      <c r="D78" s="119" t="s">
        <v>66</v>
      </c>
      <c r="E78" s="195" t="s">
        <v>69</v>
      </c>
      <c r="F78" s="14">
        <v>85</v>
      </c>
      <c r="G78" s="14">
        <v>85</v>
      </c>
      <c r="H78" s="14">
        <v>80.5</v>
      </c>
      <c r="I78" s="29">
        <f t="shared" si="8"/>
        <v>4.5426714858485916E-4</v>
      </c>
      <c r="J78" s="14">
        <f t="shared" si="64"/>
        <v>-4.5</v>
      </c>
      <c r="K78" s="16">
        <f t="shared" si="65"/>
        <v>0.94705882352941173</v>
      </c>
      <c r="L78" s="14"/>
      <c r="M78" s="14"/>
      <c r="N78" s="14"/>
      <c r="O78" s="14"/>
      <c r="P78" s="13">
        <f t="shared" si="62"/>
        <v>0</v>
      </c>
      <c r="Q78" s="19" t="str">
        <f t="shared" si="63"/>
        <v/>
      </c>
      <c r="R78" s="14">
        <f t="shared" si="10"/>
        <v>85</v>
      </c>
      <c r="S78" s="14">
        <f t="shared" si="11"/>
        <v>85</v>
      </c>
      <c r="T78" s="14">
        <f t="shared" si="19"/>
        <v>85</v>
      </c>
      <c r="U78" s="14">
        <f t="shared" si="19"/>
        <v>80.5</v>
      </c>
      <c r="V78" s="14">
        <f t="shared" si="6"/>
        <v>-4.5</v>
      </c>
      <c r="W78" s="16">
        <f t="shared" si="61"/>
        <v>0.94705882352941173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s="72" customFormat="1" ht="40.5" customHeight="1" x14ac:dyDescent="0.3">
      <c r="A79" s="190"/>
      <c r="B79" s="42" t="s">
        <v>21</v>
      </c>
      <c r="C79" s="119" t="s">
        <v>70</v>
      </c>
      <c r="D79" s="119" t="s">
        <v>66</v>
      </c>
      <c r="E79" s="205" t="s">
        <v>71</v>
      </c>
      <c r="F79" s="14">
        <v>5347.9</v>
      </c>
      <c r="G79" s="14">
        <v>1160</v>
      </c>
      <c r="H79" s="14">
        <v>778.1</v>
      </c>
      <c r="I79" s="16">
        <f t="shared" si="8"/>
        <v>4.3908728983090553E-3</v>
      </c>
      <c r="J79" s="14">
        <f t="shared" si="64"/>
        <v>-381.9</v>
      </c>
      <c r="K79" s="16">
        <f t="shared" si="65"/>
        <v>0.67077586206896556</v>
      </c>
      <c r="L79" s="14">
        <v>97</v>
      </c>
      <c r="M79" s="14">
        <v>96.9</v>
      </c>
      <c r="N79" s="14"/>
      <c r="O79" s="14"/>
      <c r="P79" s="14">
        <f t="shared" si="62"/>
        <v>0</v>
      </c>
      <c r="Q79" s="16" t="str">
        <f t="shared" si="63"/>
        <v/>
      </c>
      <c r="R79" s="14">
        <f t="shared" si="10"/>
        <v>5444.9</v>
      </c>
      <c r="S79" s="14">
        <f t="shared" si="11"/>
        <v>5444.7999999999993</v>
      </c>
      <c r="T79" s="14">
        <f t="shared" si="19"/>
        <v>1160</v>
      </c>
      <c r="U79" s="14">
        <f t="shared" si="19"/>
        <v>778.1</v>
      </c>
      <c r="V79" s="14">
        <f t="shared" si="6"/>
        <v>-381.9</v>
      </c>
      <c r="W79" s="16">
        <f t="shared" si="61"/>
        <v>0.67077586206896556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71"/>
      <c r="GF79" s="71"/>
      <c r="GG79" s="71"/>
      <c r="GH79" s="71"/>
      <c r="GI79" s="71"/>
      <c r="GJ79" s="71"/>
      <c r="GK79" s="71"/>
      <c r="GL79" s="71"/>
      <c r="GM79" s="71"/>
      <c r="GN79" s="71"/>
    </row>
    <row r="80" spans="1:196" s="72" customFormat="1" ht="57" hidden="1" customHeight="1" x14ac:dyDescent="0.3">
      <c r="A80" s="190"/>
      <c r="B80" s="42" t="s">
        <v>21</v>
      </c>
      <c r="C80" s="119" t="s">
        <v>331</v>
      </c>
      <c r="D80" s="119" t="s">
        <v>66</v>
      </c>
      <c r="E80" s="205" t="s">
        <v>342</v>
      </c>
      <c r="F80" s="14"/>
      <c r="G80" s="14"/>
      <c r="H80" s="14"/>
      <c r="I80" s="29">
        <f t="shared" ref="I80" si="70">H80/$H$6</f>
        <v>0</v>
      </c>
      <c r="J80" s="14">
        <f t="shared" si="64"/>
        <v>0</v>
      </c>
      <c r="K80" s="16" t="str">
        <f t="shared" si="65"/>
        <v/>
      </c>
      <c r="L80" s="14"/>
      <c r="M80" s="14"/>
      <c r="N80" s="14"/>
      <c r="O80" s="14"/>
      <c r="P80" s="13">
        <f t="shared" si="62"/>
        <v>0</v>
      </c>
      <c r="Q80" s="19" t="str">
        <f t="shared" si="63"/>
        <v/>
      </c>
      <c r="R80" s="14">
        <f t="shared" si="10"/>
        <v>0</v>
      </c>
      <c r="S80" s="14">
        <f t="shared" si="11"/>
        <v>0</v>
      </c>
      <c r="T80" s="14">
        <f t="shared" si="19"/>
        <v>0</v>
      </c>
      <c r="U80" s="14">
        <f t="shared" si="19"/>
        <v>0</v>
      </c>
      <c r="V80" s="14">
        <f t="shared" si="6"/>
        <v>0</v>
      </c>
      <c r="W80" s="16" t="str">
        <f t="shared" si="61"/>
        <v/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71"/>
      <c r="GF80" s="71"/>
      <c r="GG80" s="71"/>
      <c r="GH80" s="71"/>
      <c r="GI80" s="71"/>
      <c r="GJ80" s="71"/>
      <c r="GK80" s="71"/>
      <c r="GL80" s="71"/>
      <c r="GM80" s="71"/>
      <c r="GN80" s="71"/>
    </row>
    <row r="81" spans="1:196" s="72" customFormat="1" ht="42" customHeight="1" thickBot="1" x14ac:dyDescent="0.35">
      <c r="A81" s="190"/>
      <c r="B81" s="42" t="s">
        <v>21</v>
      </c>
      <c r="C81" s="119" t="s">
        <v>186</v>
      </c>
      <c r="D81" s="119" t="s">
        <v>66</v>
      </c>
      <c r="E81" s="205" t="s">
        <v>192</v>
      </c>
      <c r="F81" s="14">
        <v>200</v>
      </c>
      <c r="G81" s="14">
        <v>200</v>
      </c>
      <c r="H81" s="14">
        <v>175.8</v>
      </c>
      <c r="I81" s="29">
        <f t="shared" si="8"/>
        <v>9.9205173566730732E-4</v>
      </c>
      <c r="J81" s="14">
        <f t="shared" si="64"/>
        <v>-24.199999999999989</v>
      </c>
      <c r="K81" s="16">
        <f t="shared" si="65"/>
        <v>0.879</v>
      </c>
      <c r="L81" s="14"/>
      <c r="M81" s="14"/>
      <c r="N81" s="14"/>
      <c r="O81" s="14"/>
      <c r="P81" s="13">
        <f t="shared" si="62"/>
        <v>0</v>
      </c>
      <c r="Q81" s="19" t="str">
        <f t="shared" si="63"/>
        <v/>
      </c>
      <c r="R81" s="14">
        <f t="shared" si="10"/>
        <v>200</v>
      </c>
      <c r="S81" s="14">
        <f t="shared" si="11"/>
        <v>200</v>
      </c>
      <c r="T81" s="14">
        <f t="shared" si="19"/>
        <v>200</v>
      </c>
      <c r="U81" s="14">
        <f t="shared" si="19"/>
        <v>175.8</v>
      </c>
      <c r="V81" s="14">
        <f t="shared" si="6"/>
        <v>-24.199999999999989</v>
      </c>
      <c r="W81" s="16">
        <f t="shared" si="61"/>
        <v>0.879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71"/>
      <c r="GF81" s="71"/>
      <c r="GG81" s="71"/>
      <c r="GH81" s="71"/>
      <c r="GI81" s="71"/>
      <c r="GJ81" s="71"/>
      <c r="GK81" s="71"/>
      <c r="GL81" s="71"/>
      <c r="GM81" s="71"/>
      <c r="GN81" s="71"/>
    </row>
    <row r="82" spans="1:196" s="70" customFormat="1" ht="78" customHeight="1" thickBot="1" x14ac:dyDescent="0.35">
      <c r="A82" s="192">
        <v>6</v>
      </c>
      <c r="B82" s="38" t="s">
        <v>16</v>
      </c>
      <c r="C82" s="38" t="s">
        <v>140</v>
      </c>
      <c r="D82" s="38" t="s">
        <v>51</v>
      </c>
      <c r="E82" s="221" t="s">
        <v>117</v>
      </c>
      <c r="F82" s="13">
        <v>45650.3</v>
      </c>
      <c r="G82" s="13">
        <v>12914.5</v>
      </c>
      <c r="H82" s="13">
        <v>11684.3</v>
      </c>
      <c r="I82" s="19">
        <f t="shared" si="8"/>
        <v>6.59353247727959E-2</v>
      </c>
      <c r="J82" s="13">
        <f t="shared" si="64"/>
        <v>-1230.2000000000007</v>
      </c>
      <c r="K82" s="19">
        <f t="shared" si="65"/>
        <v>0.9047427310387548</v>
      </c>
      <c r="L82" s="13">
        <v>581.70000000000005</v>
      </c>
      <c r="M82" s="13">
        <v>581.70000000000005</v>
      </c>
      <c r="N82" s="13">
        <v>520</v>
      </c>
      <c r="O82" s="13"/>
      <c r="P82" s="13">
        <f t="shared" si="62"/>
        <v>-520</v>
      </c>
      <c r="Q82" s="19">
        <f t="shared" si="63"/>
        <v>0</v>
      </c>
      <c r="R82" s="13">
        <f t="shared" si="10"/>
        <v>46232</v>
      </c>
      <c r="S82" s="13">
        <f t="shared" si="11"/>
        <v>46232</v>
      </c>
      <c r="T82" s="13">
        <f t="shared" si="19"/>
        <v>13434.5</v>
      </c>
      <c r="U82" s="13">
        <f t="shared" si="19"/>
        <v>11684.3</v>
      </c>
      <c r="V82" s="13">
        <f t="shared" si="6"/>
        <v>-1750.2000000000007</v>
      </c>
      <c r="W82" s="19">
        <f t="shared" si="61"/>
        <v>0.86972347314749332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9"/>
      <c r="GF82" s="69"/>
      <c r="GG82" s="69"/>
      <c r="GH82" s="69"/>
      <c r="GI82" s="69"/>
      <c r="GJ82" s="69"/>
      <c r="GK82" s="69"/>
      <c r="GL82" s="69"/>
      <c r="GM82" s="69"/>
      <c r="GN82" s="69"/>
    </row>
    <row r="83" spans="1:196" s="5" customFormat="1" ht="42" customHeight="1" thickBot="1" x14ac:dyDescent="0.35">
      <c r="A83" s="192">
        <v>7</v>
      </c>
      <c r="B83" s="38" t="s">
        <v>16</v>
      </c>
      <c r="C83" s="38" t="s">
        <v>141</v>
      </c>
      <c r="D83" s="38" t="s">
        <v>51</v>
      </c>
      <c r="E83" s="221" t="s">
        <v>227</v>
      </c>
      <c r="F83" s="13">
        <v>56852.5</v>
      </c>
      <c r="G83" s="13">
        <v>15499.7</v>
      </c>
      <c r="H83" s="222">
        <v>12978.5</v>
      </c>
      <c r="I83" s="19">
        <f t="shared" ref="I83:I154" si="71">H83/$H$6</f>
        <v>7.3238586185199933E-2</v>
      </c>
      <c r="J83" s="13">
        <f t="shared" si="64"/>
        <v>-2521.2000000000007</v>
      </c>
      <c r="K83" s="19">
        <f t="shared" si="65"/>
        <v>0.8373387872023329</v>
      </c>
      <c r="L83" s="13">
        <v>153</v>
      </c>
      <c r="M83" s="13">
        <v>153</v>
      </c>
      <c r="N83" s="13">
        <v>153</v>
      </c>
      <c r="O83" s="13"/>
      <c r="P83" s="13">
        <f t="shared" si="62"/>
        <v>-153</v>
      </c>
      <c r="Q83" s="19">
        <f t="shared" si="63"/>
        <v>0</v>
      </c>
      <c r="R83" s="13">
        <f t="shared" ref="R83:R166" si="72">SUM(F83,L83)</f>
        <v>57005.5</v>
      </c>
      <c r="S83" s="13">
        <f t="shared" ref="S83:U175" si="73">SUM(F83,M83)</f>
        <v>57005.5</v>
      </c>
      <c r="T83" s="13">
        <f t="shared" ref="T83:U166" si="74">SUM(G83,N83)</f>
        <v>15652.7</v>
      </c>
      <c r="U83" s="13">
        <f t="shared" si="74"/>
        <v>12978.5</v>
      </c>
      <c r="V83" s="13">
        <f t="shared" ref="V83:V166" si="75">U83-T83</f>
        <v>-2674.2000000000007</v>
      </c>
      <c r="W83" s="19">
        <f t="shared" si="61"/>
        <v>0.82915407565467936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9"/>
      <c r="GF83" s="9"/>
      <c r="GG83" s="9"/>
      <c r="GH83" s="9"/>
      <c r="GI83" s="9"/>
      <c r="GJ83" s="9"/>
      <c r="GK83" s="9"/>
      <c r="GL83" s="9"/>
      <c r="GM83" s="9"/>
      <c r="GN83" s="9"/>
    </row>
    <row r="84" spans="1:196" s="5" customFormat="1" ht="26.25" customHeight="1" thickBot="1" x14ac:dyDescent="0.35">
      <c r="A84" s="192">
        <v>8</v>
      </c>
      <c r="B84" s="38" t="s">
        <v>16</v>
      </c>
      <c r="C84" s="38" t="s">
        <v>50</v>
      </c>
      <c r="D84" s="38" t="s">
        <v>85</v>
      </c>
      <c r="E84" s="193" t="s">
        <v>178</v>
      </c>
      <c r="F84" s="13">
        <v>2700</v>
      </c>
      <c r="G84" s="13">
        <v>1257</v>
      </c>
      <c r="H84" s="13">
        <v>1054.0999999999999</v>
      </c>
      <c r="I84" s="19">
        <f t="shared" si="71"/>
        <v>5.9483602648857138E-3</v>
      </c>
      <c r="J84" s="13">
        <f t="shared" si="64"/>
        <v>-202.90000000000009</v>
      </c>
      <c r="K84" s="19">
        <f t="shared" si="65"/>
        <v>0.83858392999204445</v>
      </c>
      <c r="L84" s="13"/>
      <c r="M84" s="13"/>
      <c r="N84" s="13"/>
      <c r="O84" s="13"/>
      <c r="P84" s="13">
        <f t="shared" si="62"/>
        <v>0</v>
      </c>
      <c r="Q84" s="19" t="str">
        <f t="shared" si="63"/>
        <v/>
      </c>
      <c r="R84" s="13">
        <f t="shared" si="72"/>
        <v>2700</v>
      </c>
      <c r="S84" s="13">
        <f t="shared" si="73"/>
        <v>2700</v>
      </c>
      <c r="T84" s="13">
        <f t="shared" si="74"/>
        <v>1257</v>
      </c>
      <c r="U84" s="13">
        <f t="shared" si="74"/>
        <v>1054.0999999999999</v>
      </c>
      <c r="V84" s="13">
        <f t="shared" si="75"/>
        <v>-202.90000000000009</v>
      </c>
      <c r="W84" s="19">
        <f t="shared" si="61"/>
        <v>0.83858392999204445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9"/>
      <c r="GF84" s="9"/>
      <c r="GG84" s="9"/>
      <c r="GH84" s="9"/>
      <c r="GI84" s="9"/>
      <c r="GJ84" s="9"/>
      <c r="GK84" s="9"/>
      <c r="GL84" s="9"/>
      <c r="GM84" s="9"/>
      <c r="GN84" s="9"/>
    </row>
    <row r="85" spans="1:196" s="5" customFormat="1" ht="27.75" customHeight="1" thickBot="1" x14ac:dyDescent="0.35">
      <c r="A85" s="192">
        <v>9</v>
      </c>
      <c r="B85" s="38"/>
      <c r="C85" s="38" t="s">
        <v>319</v>
      </c>
      <c r="D85" s="38" t="s">
        <v>141</v>
      </c>
      <c r="E85" s="193" t="s">
        <v>320</v>
      </c>
      <c r="F85" s="13">
        <v>15</v>
      </c>
      <c r="G85" s="13"/>
      <c r="H85" s="13"/>
      <c r="I85" s="19">
        <f t="shared" si="71"/>
        <v>0</v>
      </c>
      <c r="J85" s="13">
        <f t="shared" si="64"/>
        <v>0</v>
      </c>
      <c r="K85" s="19" t="str">
        <f t="shared" si="65"/>
        <v/>
      </c>
      <c r="L85" s="13"/>
      <c r="M85" s="13"/>
      <c r="N85" s="13"/>
      <c r="O85" s="13"/>
      <c r="P85" s="13">
        <f t="shared" si="62"/>
        <v>0</v>
      </c>
      <c r="Q85" s="19" t="str">
        <f t="shared" si="63"/>
        <v/>
      </c>
      <c r="R85" s="13">
        <f t="shared" si="72"/>
        <v>15</v>
      </c>
      <c r="S85" s="13">
        <f t="shared" si="73"/>
        <v>15</v>
      </c>
      <c r="T85" s="13">
        <f t="shared" si="74"/>
        <v>0</v>
      </c>
      <c r="U85" s="13">
        <f t="shared" si="74"/>
        <v>0</v>
      </c>
      <c r="V85" s="13">
        <f t="shared" si="75"/>
        <v>0</v>
      </c>
      <c r="W85" s="19" t="str">
        <f t="shared" si="61"/>
        <v/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9"/>
      <c r="GF85" s="9"/>
      <c r="GG85" s="9"/>
      <c r="GH85" s="9"/>
      <c r="GI85" s="9"/>
      <c r="GJ85" s="9"/>
      <c r="GK85" s="9"/>
      <c r="GL85" s="9"/>
      <c r="GM85" s="9"/>
      <c r="GN85" s="9"/>
    </row>
    <row r="86" spans="1:196" s="5" customFormat="1" ht="30" customHeight="1" thickBot="1" x14ac:dyDescent="0.35">
      <c r="A86" s="192">
        <v>10</v>
      </c>
      <c r="B86" s="38" t="s">
        <v>30</v>
      </c>
      <c r="C86" s="38" t="s">
        <v>109</v>
      </c>
      <c r="D86" s="38"/>
      <c r="E86" s="193" t="s">
        <v>75</v>
      </c>
      <c r="F86" s="13">
        <f>SUM(F87:F93,F95:F98)</f>
        <v>75004.7</v>
      </c>
      <c r="G86" s="13">
        <f t="shared" ref="G86" si="76">SUM(G87:G93,G95:G98)</f>
        <v>19802.099999999999</v>
      </c>
      <c r="H86" s="13">
        <f t="shared" ref="H86" si="77">SUM(H87:H93,H95:H98)</f>
        <v>19198.900000000001</v>
      </c>
      <c r="I86" s="19">
        <f t="shared" si="71"/>
        <v>0.10834073986292986</v>
      </c>
      <c r="J86" s="13">
        <f t="shared" si="64"/>
        <v>-603.19999999999709</v>
      </c>
      <c r="K86" s="19">
        <f t="shared" si="65"/>
        <v>0.96953858429156514</v>
      </c>
      <c r="L86" s="13">
        <f>SUM(L87:L93,L95:L98)</f>
        <v>22997</v>
      </c>
      <c r="M86" s="13">
        <f t="shared" ref="M86:O86" si="78">SUM(M87:M93,M95:M98)</f>
        <v>22997</v>
      </c>
      <c r="N86" s="13">
        <f t="shared" si="78"/>
        <v>14320.5</v>
      </c>
      <c r="O86" s="13">
        <f t="shared" si="78"/>
        <v>4590</v>
      </c>
      <c r="P86" s="13">
        <f t="shared" si="62"/>
        <v>-9730.5</v>
      </c>
      <c r="Q86" s="19">
        <f t="shared" si="63"/>
        <v>0.32051953493243951</v>
      </c>
      <c r="R86" s="13">
        <f>SUM(R87:R93,R95:R98)</f>
        <v>98001.7</v>
      </c>
      <c r="S86" s="13">
        <f t="shared" ref="S86" si="79">SUM(S87:S93,S95:S98)</f>
        <v>98001.7</v>
      </c>
      <c r="T86" s="13">
        <f t="shared" ref="T86" si="80">SUM(T87:T93,T95:T98)</f>
        <v>34122.6</v>
      </c>
      <c r="U86" s="13">
        <f t="shared" si="74"/>
        <v>23788.9</v>
      </c>
      <c r="V86" s="13">
        <f t="shared" si="75"/>
        <v>-10333.699999999997</v>
      </c>
      <c r="W86" s="19">
        <f t="shared" si="61"/>
        <v>0.69715965371923605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9"/>
      <c r="GF86" s="9"/>
      <c r="GG86" s="9"/>
      <c r="GH86" s="9"/>
      <c r="GI86" s="9"/>
      <c r="GJ86" s="9"/>
      <c r="GK86" s="9"/>
      <c r="GL86" s="9"/>
      <c r="GM86" s="9"/>
      <c r="GN86" s="9"/>
    </row>
    <row r="87" spans="1:196" ht="38.25" hidden="1" customHeight="1" x14ac:dyDescent="0.3">
      <c r="A87" s="190"/>
      <c r="B87" s="42"/>
      <c r="C87" s="60" t="s">
        <v>156</v>
      </c>
      <c r="D87" s="60" t="s">
        <v>72</v>
      </c>
      <c r="E87" s="205" t="s">
        <v>157</v>
      </c>
      <c r="F87" s="14"/>
      <c r="G87" s="14"/>
      <c r="H87" s="14"/>
      <c r="I87" s="16">
        <f t="shared" si="71"/>
        <v>0</v>
      </c>
      <c r="J87" s="14">
        <f t="shared" si="64"/>
        <v>0</v>
      </c>
      <c r="K87" s="16" t="str">
        <f t="shared" si="65"/>
        <v/>
      </c>
      <c r="L87" s="14"/>
      <c r="M87" s="14"/>
      <c r="N87" s="14"/>
      <c r="O87" s="14"/>
      <c r="P87" s="14">
        <f t="shared" si="62"/>
        <v>0</v>
      </c>
      <c r="Q87" s="16" t="str">
        <f t="shared" si="63"/>
        <v/>
      </c>
      <c r="R87" s="14">
        <f t="shared" si="72"/>
        <v>0</v>
      </c>
      <c r="S87" s="14">
        <f t="shared" si="73"/>
        <v>0</v>
      </c>
      <c r="T87" s="14">
        <f t="shared" si="74"/>
        <v>0</v>
      </c>
      <c r="U87" s="14">
        <f t="shared" si="74"/>
        <v>0</v>
      </c>
      <c r="V87" s="14">
        <f t="shared" si="75"/>
        <v>0</v>
      </c>
      <c r="W87" s="16" t="str">
        <f t="shared" si="61"/>
        <v/>
      </c>
      <c r="X87" s="7"/>
      <c r="Y87" s="64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</row>
    <row r="88" spans="1:196" ht="43.5" customHeight="1" x14ac:dyDescent="0.3">
      <c r="A88" s="190"/>
      <c r="B88" s="42"/>
      <c r="C88" s="60" t="s">
        <v>327</v>
      </c>
      <c r="D88" s="60" t="s">
        <v>73</v>
      </c>
      <c r="E88" s="205" t="s">
        <v>328</v>
      </c>
      <c r="F88" s="14"/>
      <c r="G88" s="14"/>
      <c r="H88" s="14"/>
      <c r="I88" s="16">
        <f t="shared" si="71"/>
        <v>0</v>
      </c>
      <c r="J88" s="14">
        <f t="shared" si="64"/>
        <v>0</v>
      </c>
      <c r="K88" s="16" t="str">
        <f t="shared" si="65"/>
        <v/>
      </c>
      <c r="L88" s="14">
        <v>4300</v>
      </c>
      <c r="M88" s="14">
        <v>4300</v>
      </c>
      <c r="N88" s="14">
        <v>4300</v>
      </c>
      <c r="O88" s="14"/>
      <c r="P88" s="14">
        <f t="shared" si="62"/>
        <v>-4300</v>
      </c>
      <c r="Q88" s="16">
        <f t="shared" si="63"/>
        <v>0</v>
      </c>
      <c r="R88" s="14">
        <f t="shared" si="72"/>
        <v>4300</v>
      </c>
      <c r="S88" s="14">
        <f t="shared" si="73"/>
        <v>4300</v>
      </c>
      <c r="T88" s="14">
        <f t="shared" si="74"/>
        <v>4300</v>
      </c>
      <c r="U88" s="14">
        <f>SUM(H88,O88)</f>
        <v>0</v>
      </c>
      <c r="V88" s="14">
        <f t="shared" si="75"/>
        <v>-4300</v>
      </c>
      <c r="W88" s="16">
        <f t="shared" si="61"/>
        <v>0</v>
      </c>
      <c r="X88" s="7"/>
      <c r="Y88" s="64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</row>
    <row r="89" spans="1:196" ht="30" customHeight="1" x14ac:dyDescent="0.3">
      <c r="A89" s="190"/>
      <c r="B89" s="42" t="s">
        <v>34</v>
      </c>
      <c r="C89" s="60" t="s">
        <v>152</v>
      </c>
      <c r="D89" s="60" t="s">
        <v>73</v>
      </c>
      <c r="E89" s="205" t="s">
        <v>153</v>
      </c>
      <c r="F89" s="14"/>
      <c r="G89" s="14"/>
      <c r="H89" s="14"/>
      <c r="I89" s="29">
        <f t="shared" si="71"/>
        <v>0</v>
      </c>
      <c r="J89" s="14">
        <f t="shared" si="64"/>
        <v>0</v>
      </c>
      <c r="K89" s="16" t="str">
        <f t="shared" si="65"/>
        <v/>
      </c>
      <c r="L89" s="14">
        <v>13797</v>
      </c>
      <c r="M89" s="14">
        <v>13797</v>
      </c>
      <c r="N89" s="14">
        <v>5120.5</v>
      </c>
      <c r="O89" s="14">
        <v>4590</v>
      </c>
      <c r="P89" s="14">
        <f t="shared" si="62"/>
        <v>-530.5</v>
      </c>
      <c r="Q89" s="16">
        <f t="shared" si="63"/>
        <v>0.89639683624646027</v>
      </c>
      <c r="R89" s="14">
        <f t="shared" si="72"/>
        <v>13797</v>
      </c>
      <c r="S89" s="14">
        <f t="shared" si="73"/>
        <v>13797</v>
      </c>
      <c r="T89" s="14">
        <f t="shared" si="74"/>
        <v>5120.5</v>
      </c>
      <c r="U89" s="14">
        <f t="shared" si="74"/>
        <v>4590</v>
      </c>
      <c r="V89" s="14">
        <f t="shared" si="75"/>
        <v>-530.5</v>
      </c>
      <c r="W89" s="16">
        <f t="shared" si="61"/>
        <v>0.89639683624646027</v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</row>
    <row r="90" spans="1:196" ht="37.5" hidden="1" customHeight="1" x14ac:dyDescent="0.3">
      <c r="A90" s="190"/>
      <c r="B90" s="42" t="s">
        <v>34</v>
      </c>
      <c r="C90" s="60" t="s">
        <v>154</v>
      </c>
      <c r="D90" s="60" t="s">
        <v>73</v>
      </c>
      <c r="E90" s="205" t="s">
        <v>155</v>
      </c>
      <c r="F90" s="14"/>
      <c r="G90" s="14"/>
      <c r="H90" s="14"/>
      <c r="I90" s="16">
        <f t="shared" si="71"/>
        <v>0</v>
      </c>
      <c r="J90" s="14">
        <f t="shared" si="64"/>
        <v>0</v>
      </c>
      <c r="K90" s="16" t="str">
        <f t="shared" si="65"/>
        <v/>
      </c>
      <c r="L90" s="14"/>
      <c r="M90" s="14"/>
      <c r="N90" s="14"/>
      <c r="O90" s="14"/>
      <c r="P90" s="14">
        <f t="shared" si="62"/>
        <v>0</v>
      </c>
      <c r="Q90" s="16" t="str">
        <f t="shared" si="63"/>
        <v/>
      </c>
      <c r="R90" s="14">
        <f t="shared" si="72"/>
        <v>0</v>
      </c>
      <c r="S90" s="14">
        <f t="shared" si="73"/>
        <v>0</v>
      </c>
      <c r="T90" s="14">
        <f t="shared" si="74"/>
        <v>0</v>
      </c>
      <c r="U90" s="14">
        <f t="shared" si="74"/>
        <v>0</v>
      </c>
      <c r="V90" s="14">
        <f t="shared" si="75"/>
        <v>0</v>
      </c>
      <c r="W90" s="16" t="str">
        <f t="shared" si="61"/>
        <v/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</row>
    <row r="91" spans="1:196" ht="40.5" hidden="1" customHeight="1" x14ac:dyDescent="0.3">
      <c r="A91" s="190"/>
      <c r="B91" s="42"/>
      <c r="C91" s="60" t="s">
        <v>168</v>
      </c>
      <c r="D91" s="60" t="s">
        <v>73</v>
      </c>
      <c r="E91" s="209" t="s">
        <v>74</v>
      </c>
      <c r="F91" s="14"/>
      <c r="G91" s="14"/>
      <c r="H91" s="14"/>
      <c r="I91" s="29">
        <f t="shared" ref="I91" si="81">H91/$H$6</f>
        <v>0</v>
      </c>
      <c r="J91" s="14">
        <f t="shared" si="64"/>
        <v>0</v>
      </c>
      <c r="K91" s="16" t="str">
        <f t="shared" si="65"/>
        <v/>
      </c>
      <c r="L91" s="14"/>
      <c r="M91" s="14"/>
      <c r="N91" s="14"/>
      <c r="O91" s="14"/>
      <c r="P91" s="14">
        <f t="shared" si="62"/>
        <v>0</v>
      </c>
      <c r="Q91" s="19" t="str">
        <f t="shared" si="63"/>
        <v/>
      </c>
      <c r="R91" s="14">
        <f t="shared" si="72"/>
        <v>0</v>
      </c>
      <c r="S91" s="14">
        <f t="shared" si="73"/>
        <v>0</v>
      </c>
      <c r="T91" s="14">
        <f t="shared" si="74"/>
        <v>0</v>
      </c>
      <c r="U91" s="14">
        <f t="shared" si="74"/>
        <v>0</v>
      </c>
      <c r="V91" s="14">
        <f t="shared" si="75"/>
        <v>0</v>
      </c>
      <c r="W91" s="16" t="str">
        <f t="shared" si="61"/>
        <v/>
      </c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ht="58.5" customHeight="1" x14ac:dyDescent="0.3">
      <c r="A92" s="190"/>
      <c r="B92" s="42" t="s">
        <v>34</v>
      </c>
      <c r="C92" s="119" t="s">
        <v>182</v>
      </c>
      <c r="D92" s="119" t="s">
        <v>73</v>
      </c>
      <c r="E92" s="209" t="s">
        <v>183</v>
      </c>
      <c r="F92" s="14">
        <v>17075.599999999999</v>
      </c>
      <c r="G92" s="14">
        <v>4573</v>
      </c>
      <c r="H92" s="14">
        <v>4573</v>
      </c>
      <c r="I92" s="16">
        <f t="shared" si="71"/>
        <v>2.5805759881721253E-2</v>
      </c>
      <c r="J92" s="14">
        <f t="shared" si="64"/>
        <v>0</v>
      </c>
      <c r="K92" s="16">
        <f t="shared" si="65"/>
        <v>1</v>
      </c>
      <c r="L92" s="14"/>
      <c r="M92" s="14"/>
      <c r="N92" s="14"/>
      <c r="O92" s="14"/>
      <c r="P92" s="13">
        <f t="shared" si="62"/>
        <v>0</v>
      </c>
      <c r="Q92" s="19" t="str">
        <f t="shared" si="63"/>
        <v/>
      </c>
      <c r="R92" s="14">
        <f t="shared" si="72"/>
        <v>17075.599999999999</v>
      </c>
      <c r="S92" s="14">
        <f t="shared" si="73"/>
        <v>17075.599999999999</v>
      </c>
      <c r="T92" s="14">
        <f t="shared" si="74"/>
        <v>4573</v>
      </c>
      <c r="U92" s="14">
        <f t="shared" si="74"/>
        <v>4573</v>
      </c>
      <c r="V92" s="14">
        <f t="shared" si="75"/>
        <v>0</v>
      </c>
      <c r="W92" s="16">
        <f t="shared" si="61"/>
        <v>1</v>
      </c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3" spans="1:196" ht="27" customHeight="1" x14ac:dyDescent="0.3">
      <c r="A93" s="190"/>
      <c r="B93" s="42" t="s">
        <v>17</v>
      </c>
      <c r="C93" s="119" t="s">
        <v>142</v>
      </c>
      <c r="D93" s="119" t="s">
        <v>73</v>
      </c>
      <c r="E93" s="210" t="s">
        <v>143</v>
      </c>
      <c r="F93" s="22">
        <v>57929.1</v>
      </c>
      <c r="G93" s="22">
        <v>15229.1</v>
      </c>
      <c r="H93" s="22">
        <v>14625.9</v>
      </c>
      <c r="I93" s="16">
        <f t="shared" si="71"/>
        <v>8.2534979981208581E-2</v>
      </c>
      <c r="J93" s="14">
        <f t="shared" si="64"/>
        <v>-603.20000000000073</v>
      </c>
      <c r="K93" s="16">
        <f t="shared" si="65"/>
        <v>0.96039161867740042</v>
      </c>
      <c r="L93" s="14">
        <v>4900</v>
      </c>
      <c r="M93" s="14">
        <v>4900</v>
      </c>
      <c r="N93" s="14">
        <v>4900</v>
      </c>
      <c r="O93" s="14"/>
      <c r="P93" s="14">
        <f t="shared" si="62"/>
        <v>-4900</v>
      </c>
      <c r="Q93" s="16">
        <f t="shared" si="63"/>
        <v>0</v>
      </c>
      <c r="R93" s="14">
        <f t="shared" si="72"/>
        <v>62829.1</v>
      </c>
      <c r="S93" s="14">
        <f>SUM(F93,M93)</f>
        <v>62829.1</v>
      </c>
      <c r="T93" s="14">
        <f t="shared" si="74"/>
        <v>20129.099999999999</v>
      </c>
      <c r="U93" s="14">
        <f t="shared" si="74"/>
        <v>14625.9</v>
      </c>
      <c r="V93" s="14">
        <f t="shared" si="75"/>
        <v>-5503.1999999999989</v>
      </c>
      <c r="W93" s="16">
        <f t="shared" si="61"/>
        <v>0.72660476623395986</v>
      </c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</row>
    <row r="94" spans="1:196" s="48" customFormat="1" ht="69" hidden="1" customHeight="1" x14ac:dyDescent="0.3">
      <c r="A94" s="200"/>
      <c r="B94" s="44"/>
      <c r="C94" s="116"/>
      <c r="D94" s="116"/>
      <c r="E94" s="202" t="s">
        <v>286</v>
      </c>
      <c r="F94" s="21"/>
      <c r="G94" s="21"/>
      <c r="H94" s="21"/>
      <c r="I94" s="30">
        <f t="shared" si="71"/>
        <v>0</v>
      </c>
      <c r="J94" s="14">
        <f t="shared" si="64"/>
        <v>0</v>
      </c>
      <c r="K94" s="16" t="str">
        <f t="shared" si="65"/>
        <v/>
      </c>
      <c r="L94" s="21"/>
      <c r="M94" s="21"/>
      <c r="N94" s="21"/>
      <c r="O94" s="33"/>
      <c r="P94" s="14">
        <f t="shared" si="62"/>
        <v>0</v>
      </c>
      <c r="Q94" s="16" t="str">
        <f t="shared" si="63"/>
        <v/>
      </c>
      <c r="R94" s="21">
        <f t="shared" si="72"/>
        <v>0</v>
      </c>
      <c r="S94" s="21">
        <f t="shared" si="73"/>
        <v>0</v>
      </c>
      <c r="T94" s="21">
        <f t="shared" si="74"/>
        <v>0</v>
      </c>
      <c r="U94" s="14">
        <f t="shared" si="74"/>
        <v>0</v>
      </c>
      <c r="V94" s="14">
        <f t="shared" si="75"/>
        <v>0</v>
      </c>
      <c r="W94" s="16" t="str">
        <f t="shared" si="61"/>
        <v/>
      </c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  <c r="DN94" s="46"/>
      <c r="DO94" s="46"/>
      <c r="DP94" s="46"/>
      <c r="DQ94" s="46"/>
      <c r="DR94" s="46"/>
      <c r="DS94" s="46"/>
      <c r="DT94" s="46"/>
      <c r="DU94" s="46"/>
      <c r="DV94" s="46"/>
      <c r="DW94" s="46"/>
      <c r="DX94" s="46"/>
      <c r="DY94" s="46"/>
      <c r="DZ94" s="46"/>
      <c r="EA94" s="46"/>
      <c r="EB94" s="46"/>
      <c r="EC94" s="46"/>
      <c r="ED94" s="46"/>
      <c r="EE94" s="46"/>
      <c r="EF94" s="46"/>
      <c r="EG94" s="46"/>
      <c r="EH94" s="46"/>
      <c r="EI94" s="46"/>
      <c r="EJ94" s="46"/>
      <c r="EK94" s="46"/>
      <c r="EL94" s="46"/>
      <c r="EM94" s="46"/>
      <c r="EN94" s="46"/>
      <c r="EO94" s="46"/>
      <c r="EP94" s="46"/>
      <c r="EQ94" s="46"/>
      <c r="ER94" s="46"/>
      <c r="ES94" s="46"/>
      <c r="ET94" s="46"/>
      <c r="EU94" s="46"/>
      <c r="EV94" s="46"/>
      <c r="EW94" s="46"/>
      <c r="EX94" s="46"/>
      <c r="EY94" s="46"/>
      <c r="EZ94" s="46"/>
      <c r="FA94" s="46"/>
      <c r="FB94" s="46"/>
      <c r="FC94" s="46"/>
      <c r="FD94" s="46"/>
      <c r="FE94" s="46"/>
      <c r="FF94" s="46"/>
      <c r="FG94" s="46"/>
      <c r="FH94" s="46"/>
      <c r="FI94" s="46"/>
      <c r="FJ94" s="46"/>
      <c r="FK94" s="46"/>
      <c r="FL94" s="46"/>
      <c r="FM94" s="46"/>
      <c r="FN94" s="46"/>
      <c r="FO94" s="46"/>
      <c r="FP94" s="46"/>
      <c r="FQ94" s="46"/>
      <c r="FR94" s="46"/>
      <c r="FS94" s="46"/>
      <c r="FT94" s="46"/>
      <c r="FU94" s="46"/>
      <c r="FV94" s="46"/>
      <c r="FW94" s="46"/>
      <c r="FX94" s="46"/>
      <c r="FY94" s="46"/>
      <c r="FZ94" s="46"/>
      <c r="GA94" s="46"/>
      <c r="GB94" s="46"/>
      <c r="GC94" s="46"/>
      <c r="GD94" s="46"/>
      <c r="GE94" s="47"/>
      <c r="GF94" s="47"/>
      <c r="GG94" s="47"/>
      <c r="GH94" s="47"/>
      <c r="GI94" s="47"/>
      <c r="GJ94" s="47"/>
      <c r="GK94" s="47"/>
      <c r="GL94" s="47"/>
      <c r="GM94" s="47"/>
      <c r="GN94" s="47"/>
    </row>
    <row r="95" spans="1:196" s="48" customFormat="1" ht="135.6" hidden="1" customHeight="1" x14ac:dyDescent="0.3">
      <c r="A95" s="200"/>
      <c r="B95" s="44" t="s">
        <v>17</v>
      </c>
      <c r="C95" s="120" t="s">
        <v>285</v>
      </c>
      <c r="D95" s="120" t="s">
        <v>266</v>
      </c>
      <c r="E95" s="211" t="s">
        <v>288</v>
      </c>
      <c r="F95" s="23"/>
      <c r="G95" s="23"/>
      <c r="H95" s="23"/>
      <c r="I95" s="30">
        <f t="shared" ref="I95:I97" si="82">H95/$H$6</f>
        <v>0</v>
      </c>
      <c r="J95" s="14">
        <f t="shared" si="64"/>
        <v>0</v>
      </c>
      <c r="K95" s="16" t="str">
        <f t="shared" si="65"/>
        <v/>
      </c>
      <c r="L95" s="21"/>
      <c r="M95" s="21"/>
      <c r="N95" s="21"/>
      <c r="O95" s="33"/>
      <c r="P95" s="14">
        <f t="shared" si="62"/>
        <v>0</v>
      </c>
      <c r="Q95" s="16" t="str">
        <f t="shared" si="63"/>
        <v/>
      </c>
      <c r="R95" s="21">
        <f t="shared" si="72"/>
        <v>0</v>
      </c>
      <c r="S95" s="21">
        <f t="shared" si="73"/>
        <v>0</v>
      </c>
      <c r="T95" s="21">
        <f t="shared" si="74"/>
        <v>0</v>
      </c>
      <c r="U95" s="14">
        <f t="shared" si="74"/>
        <v>0</v>
      </c>
      <c r="V95" s="21">
        <f t="shared" si="75"/>
        <v>0</v>
      </c>
      <c r="W95" s="16" t="str">
        <f t="shared" si="61"/>
        <v/>
      </c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46"/>
      <c r="EY95" s="46"/>
      <c r="EZ95" s="46"/>
      <c r="FA95" s="46"/>
      <c r="FB95" s="46"/>
      <c r="FC95" s="46"/>
      <c r="FD95" s="46"/>
      <c r="FE95" s="46"/>
      <c r="FF95" s="46"/>
      <c r="FG95" s="46"/>
      <c r="FH95" s="46"/>
      <c r="FI95" s="46"/>
      <c r="FJ95" s="46"/>
      <c r="FK95" s="46"/>
      <c r="FL95" s="46"/>
      <c r="FM95" s="46"/>
      <c r="FN95" s="46"/>
      <c r="FO95" s="46"/>
      <c r="FP95" s="46"/>
      <c r="FQ95" s="46"/>
      <c r="FR95" s="46"/>
      <c r="FS95" s="46"/>
      <c r="FT95" s="46"/>
      <c r="FU95" s="46"/>
      <c r="FV95" s="46"/>
      <c r="FW95" s="46"/>
      <c r="FX95" s="46"/>
      <c r="FY95" s="46"/>
      <c r="FZ95" s="46"/>
      <c r="GA95" s="46"/>
      <c r="GB95" s="46"/>
      <c r="GC95" s="46"/>
      <c r="GD95" s="46"/>
      <c r="GE95" s="47"/>
      <c r="GF95" s="47"/>
      <c r="GG95" s="47"/>
      <c r="GH95" s="47"/>
      <c r="GI95" s="47"/>
      <c r="GJ95" s="47"/>
      <c r="GK95" s="47"/>
      <c r="GL95" s="47"/>
      <c r="GM95" s="47"/>
      <c r="GN95" s="47"/>
    </row>
    <row r="96" spans="1:196" ht="38.25" hidden="1" customHeight="1" x14ac:dyDescent="0.3">
      <c r="A96" s="190"/>
      <c r="B96" s="42" t="s">
        <v>17</v>
      </c>
      <c r="C96" s="119" t="s">
        <v>174</v>
      </c>
      <c r="D96" s="119" t="s">
        <v>72</v>
      </c>
      <c r="E96" s="210" t="s">
        <v>175</v>
      </c>
      <c r="F96" s="22"/>
      <c r="G96" s="22"/>
      <c r="H96" s="22"/>
      <c r="I96" s="16">
        <f t="shared" si="82"/>
        <v>0</v>
      </c>
      <c r="J96" s="14">
        <f t="shared" si="64"/>
        <v>0</v>
      </c>
      <c r="K96" s="16" t="str">
        <f t="shared" si="65"/>
        <v/>
      </c>
      <c r="L96" s="14"/>
      <c r="M96" s="14"/>
      <c r="N96" s="14"/>
      <c r="O96" s="14"/>
      <c r="P96" s="14">
        <f t="shared" si="62"/>
        <v>0</v>
      </c>
      <c r="Q96" s="16" t="str">
        <f t="shared" si="63"/>
        <v/>
      </c>
      <c r="R96" s="14">
        <f t="shared" si="72"/>
        <v>0</v>
      </c>
      <c r="S96" s="14">
        <f t="shared" si="73"/>
        <v>0</v>
      </c>
      <c r="T96" s="14">
        <f t="shared" si="74"/>
        <v>0</v>
      </c>
      <c r="U96" s="14">
        <f t="shared" si="74"/>
        <v>0</v>
      </c>
      <c r="V96" s="14">
        <f t="shared" si="75"/>
        <v>0</v>
      </c>
      <c r="W96" s="16" t="str">
        <f t="shared" si="61"/>
        <v/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s="48" customFormat="1" ht="121.15" hidden="1" customHeight="1" x14ac:dyDescent="0.3">
      <c r="A97" s="200"/>
      <c r="B97" s="44" t="s">
        <v>17</v>
      </c>
      <c r="C97" s="61" t="s">
        <v>200</v>
      </c>
      <c r="D97" s="61" t="s">
        <v>72</v>
      </c>
      <c r="E97" s="211" t="s">
        <v>330</v>
      </c>
      <c r="F97" s="23"/>
      <c r="G97" s="23"/>
      <c r="H97" s="23"/>
      <c r="I97" s="30">
        <f t="shared" si="82"/>
        <v>0</v>
      </c>
      <c r="J97" s="14">
        <f t="shared" si="64"/>
        <v>0</v>
      </c>
      <c r="K97" s="16" t="str">
        <f t="shared" si="65"/>
        <v/>
      </c>
      <c r="L97" s="21"/>
      <c r="M97" s="21"/>
      <c r="N97" s="21"/>
      <c r="O97" s="21"/>
      <c r="P97" s="14">
        <f t="shared" si="62"/>
        <v>0</v>
      </c>
      <c r="Q97" s="16" t="str">
        <f t="shared" si="63"/>
        <v/>
      </c>
      <c r="R97" s="21">
        <f t="shared" si="72"/>
        <v>0</v>
      </c>
      <c r="S97" s="21">
        <f t="shared" si="73"/>
        <v>0</v>
      </c>
      <c r="T97" s="21">
        <f t="shared" si="74"/>
        <v>0</v>
      </c>
      <c r="U97" s="14">
        <f t="shared" si="74"/>
        <v>0</v>
      </c>
      <c r="V97" s="37">
        <f t="shared" si="75"/>
        <v>0</v>
      </c>
      <c r="W97" s="16" t="str">
        <f t="shared" si="61"/>
        <v/>
      </c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  <c r="DN97" s="46"/>
      <c r="DO97" s="46"/>
      <c r="DP97" s="46"/>
      <c r="DQ97" s="46"/>
      <c r="DR97" s="46"/>
      <c r="DS97" s="46"/>
      <c r="DT97" s="46"/>
      <c r="DU97" s="46"/>
      <c r="DV97" s="46"/>
      <c r="DW97" s="46"/>
      <c r="DX97" s="46"/>
      <c r="DY97" s="46"/>
      <c r="DZ97" s="46"/>
      <c r="EA97" s="46"/>
      <c r="EB97" s="46"/>
      <c r="EC97" s="46"/>
      <c r="ED97" s="46"/>
      <c r="EE97" s="46"/>
      <c r="EF97" s="46"/>
      <c r="EG97" s="46"/>
      <c r="EH97" s="46"/>
      <c r="EI97" s="46"/>
      <c r="EJ97" s="46"/>
      <c r="EK97" s="46"/>
      <c r="EL97" s="46"/>
      <c r="EM97" s="46"/>
      <c r="EN97" s="46"/>
      <c r="EO97" s="46"/>
      <c r="EP97" s="46"/>
      <c r="EQ97" s="46"/>
      <c r="ER97" s="46"/>
      <c r="ES97" s="46"/>
      <c r="ET97" s="46"/>
      <c r="EU97" s="46"/>
      <c r="EV97" s="46"/>
      <c r="EW97" s="46"/>
      <c r="EX97" s="46"/>
      <c r="EY97" s="46"/>
      <c r="EZ97" s="46"/>
      <c r="FA97" s="46"/>
      <c r="FB97" s="46"/>
      <c r="FC97" s="46"/>
      <c r="FD97" s="46"/>
      <c r="FE97" s="46"/>
      <c r="FF97" s="46"/>
      <c r="FG97" s="46"/>
      <c r="FH97" s="46"/>
      <c r="FI97" s="46"/>
      <c r="FJ97" s="46"/>
      <c r="FK97" s="46"/>
      <c r="FL97" s="46"/>
      <c r="FM97" s="46"/>
      <c r="FN97" s="46"/>
      <c r="FO97" s="46"/>
      <c r="FP97" s="46"/>
      <c r="FQ97" s="46"/>
      <c r="FR97" s="46"/>
      <c r="FS97" s="46"/>
      <c r="FT97" s="46"/>
      <c r="FU97" s="46"/>
      <c r="FV97" s="46"/>
      <c r="FW97" s="46"/>
      <c r="FX97" s="46"/>
      <c r="FY97" s="46"/>
      <c r="FZ97" s="46"/>
      <c r="GA97" s="46"/>
      <c r="GB97" s="46"/>
      <c r="GC97" s="46"/>
      <c r="GD97" s="46"/>
      <c r="GE97" s="47"/>
      <c r="GF97" s="47"/>
      <c r="GG97" s="47"/>
      <c r="GH97" s="47"/>
      <c r="GI97" s="47"/>
      <c r="GJ97" s="47"/>
      <c r="GK97" s="47"/>
      <c r="GL97" s="47"/>
      <c r="GM97" s="47"/>
      <c r="GN97" s="47"/>
    </row>
    <row r="98" spans="1:196" ht="36.6" hidden="1" customHeight="1" x14ac:dyDescent="0.3">
      <c r="A98" s="190"/>
      <c r="B98" s="42" t="s">
        <v>17</v>
      </c>
      <c r="C98" s="60" t="s">
        <v>264</v>
      </c>
      <c r="D98" s="60" t="s">
        <v>266</v>
      </c>
      <c r="E98" s="210" t="s">
        <v>265</v>
      </c>
      <c r="F98" s="22"/>
      <c r="G98" s="22"/>
      <c r="H98" s="22"/>
      <c r="I98" s="16">
        <f t="shared" ref="I98" si="83">H98/$H$6</f>
        <v>0</v>
      </c>
      <c r="J98" s="14">
        <f t="shared" si="64"/>
        <v>0</v>
      </c>
      <c r="K98" s="16" t="str">
        <f t="shared" si="65"/>
        <v/>
      </c>
      <c r="L98" s="14"/>
      <c r="M98" s="14"/>
      <c r="N98" s="14"/>
      <c r="O98" s="14"/>
      <c r="P98" s="14">
        <f t="shared" si="62"/>
        <v>0</v>
      </c>
      <c r="Q98" s="16" t="str">
        <f t="shared" si="63"/>
        <v/>
      </c>
      <c r="R98" s="14">
        <f t="shared" ref="R98:R99" si="84">SUM(F98,L98)</f>
        <v>0</v>
      </c>
      <c r="S98" s="14">
        <f t="shared" ref="S98:S99" si="85">SUM(F98,M98)</f>
        <v>0</v>
      </c>
      <c r="T98" s="14">
        <f t="shared" ref="T98:T99" si="86">SUM(G98,N98)</f>
        <v>0</v>
      </c>
      <c r="U98" s="14">
        <f t="shared" si="74"/>
        <v>0</v>
      </c>
      <c r="V98" s="14">
        <f t="shared" ref="V98" si="87">U98-T98</f>
        <v>0</v>
      </c>
      <c r="W98" s="16" t="str">
        <f t="shared" si="61"/>
        <v/>
      </c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</row>
    <row r="99" spans="1:196" s="5" customFormat="1" ht="31.5" customHeight="1" thickBot="1" x14ac:dyDescent="0.35">
      <c r="A99" s="192">
        <v>11</v>
      </c>
      <c r="B99" s="38" t="s">
        <v>30</v>
      </c>
      <c r="C99" s="38" t="s">
        <v>259</v>
      </c>
      <c r="D99" s="38"/>
      <c r="E99" s="193" t="s">
        <v>260</v>
      </c>
      <c r="F99" s="13">
        <f>F100+F101+F102+F104+F105+F106+F107+F108+F109+F111+F114+F115+F117+F118+F126+F131+F133+F134+F135+F120</f>
        <v>9652.8000000000011</v>
      </c>
      <c r="G99" s="13">
        <f t="shared" ref="G99:H99" si="88">G100+G101+G102+G104+G105+G106+G107+G108+G109+G111+G114+G115+G117+G118+G126+G131+G133+G134+G135+G120</f>
        <v>4863.8999999999996</v>
      </c>
      <c r="H99" s="13">
        <f t="shared" si="88"/>
        <v>0</v>
      </c>
      <c r="I99" s="19">
        <f t="shared" ref="I99" si="89">H99/$H$6</f>
        <v>0</v>
      </c>
      <c r="J99" s="13">
        <f t="shared" si="64"/>
        <v>-4863.8999999999996</v>
      </c>
      <c r="K99" s="19">
        <f t="shared" si="65"/>
        <v>0</v>
      </c>
      <c r="L99" s="13">
        <f>L100+L101+L102+L104+L105+L106+L107+L108+L109+L111+L114+L115+L117+L118+L120+L131+L133+L134+L135</f>
        <v>160</v>
      </c>
      <c r="M99" s="13">
        <f>M100+M101+M102+M104+M105+M106+M107+M108+M109+M111+M114+M115+M117+M118+M120+M131+M133+M134+M135</f>
        <v>160</v>
      </c>
      <c r="N99" s="13">
        <f>N100+N101+N102+N104+N105+N106+N107+N108+N109+N111+N114+N115+N117+N118+N120+N131+N133+N134+N135</f>
        <v>0</v>
      </c>
      <c r="O99" s="13">
        <f>O100+O101+O102+O104+O105+O106+O107+O108+O109+O111+O114+O115+O117+O118+O131+O133+O134+O135+O120</f>
        <v>0</v>
      </c>
      <c r="P99" s="13">
        <f t="shared" si="62"/>
        <v>0</v>
      </c>
      <c r="Q99" s="19" t="str">
        <f t="shared" si="63"/>
        <v/>
      </c>
      <c r="R99" s="13">
        <f t="shared" si="84"/>
        <v>9812.8000000000011</v>
      </c>
      <c r="S99" s="13">
        <f t="shared" si="85"/>
        <v>9812.8000000000011</v>
      </c>
      <c r="T99" s="13">
        <f t="shared" si="86"/>
        <v>4863.8999999999996</v>
      </c>
      <c r="U99" s="13">
        <f>U100+U101+U102+U104+U105+U106+U107+U108+U109+U111+U114+U115+U117+U118+U131+U133+U134+U135+U120</f>
        <v>0</v>
      </c>
      <c r="V99" s="13">
        <f t="shared" ref="V99" si="90">U99-T99</f>
        <v>-4863.8999999999996</v>
      </c>
      <c r="W99" s="19">
        <f t="shared" si="61"/>
        <v>0</v>
      </c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9"/>
      <c r="GF99" s="9"/>
      <c r="GG99" s="9"/>
      <c r="GH99" s="9"/>
      <c r="GI99" s="9"/>
      <c r="GJ99" s="9"/>
      <c r="GK99" s="9"/>
      <c r="GL99" s="9"/>
      <c r="GM99" s="9"/>
      <c r="GN99" s="9"/>
    </row>
    <row r="100" spans="1:196" s="5" customFormat="1" ht="30" customHeight="1" thickBot="1" x14ac:dyDescent="0.35">
      <c r="A100" s="190"/>
      <c r="B100" s="73">
        <v>180404</v>
      </c>
      <c r="C100" s="60" t="s">
        <v>201</v>
      </c>
      <c r="D100" s="60" t="s">
        <v>203</v>
      </c>
      <c r="E100" s="205" t="s">
        <v>202</v>
      </c>
      <c r="F100" s="15">
        <v>180</v>
      </c>
      <c r="G100" s="15">
        <v>100</v>
      </c>
      <c r="H100" s="15"/>
      <c r="I100" s="29">
        <f t="shared" si="71"/>
        <v>0</v>
      </c>
      <c r="J100" s="14">
        <f t="shared" si="64"/>
        <v>-100</v>
      </c>
      <c r="K100" s="16">
        <f t="shared" si="65"/>
        <v>0</v>
      </c>
      <c r="L100" s="14">
        <v>160</v>
      </c>
      <c r="M100" s="14">
        <v>160</v>
      </c>
      <c r="N100" s="14"/>
      <c r="O100" s="15"/>
      <c r="P100" s="14">
        <f t="shared" si="62"/>
        <v>0</v>
      </c>
      <c r="Q100" s="16" t="str">
        <f t="shared" si="63"/>
        <v/>
      </c>
      <c r="R100" s="14">
        <f t="shared" si="72"/>
        <v>340</v>
      </c>
      <c r="S100" s="14">
        <f t="shared" si="73"/>
        <v>340</v>
      </c>
      <c r="T100" s="14">
        <f t="shared" si="74"/>
        <v>100</v>
      </c>
      <c r="U100" s="14">
        <f t="shared" si="74"/>
        <v>0</v>
      </c>
      <c r="V100" s="14">
        <f>U100-T100</f>
        <v>-100</v>
      </c>
      <c r="W100" s="16">
        <f t="shared" si="61"/>
        <v>0</v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9"/>
      <c r="GF100" s="9"/>
      <c r="GG100" s="9"/>
      <c r="GH100" s="9"/>
      <c r="GI100" s="9"/>
      <c r="GJ100" s="9"/>
      <c r="GK100" s="9"/>
      <c r="GL100" s="9"/>
      <c r="GM100" s="9"/>
      <c r="GN100" s="9"/>
    </row>
    <row r="101" spans="1:196" s="5" customFormat="1" ht="39" hidden="1" customHeight="1" thickBot="1" x14ac:dyDescent="0.35">
      <c r="A101" s="190"/>
      <c r="B101" s="73">
        <v>180404</v>
      </c>
      <c r="C101" s="119" t="s">
        <v>77</v>
      </c>
      <c r="D101" s="119" t="s">
        <v>158</v>
      </c>
      <c r="E101" s="205" t="s">
        <v>159</v>
      </c>
      <c r="F101" s="15"/>
      <c r="G101" s="15"/>
      <c r="H101" s="15"/>
      <c r="I101" s="16">
        <f t="shared" si="71"/>
        <v>0</v>
      </c>
      <c r="J101" s="14">
        <f t="shared" si="64"/>
        <v>0</v>
      </c>
      <c r="K101" s="16" t="str">
        <f t="shared" si="65"/>
        <v/>
      </c>
      <c r="L101" s="14"/>
      <c r="M101" s="14"/>
      <c r="N101" s="14"/>
      <c r="O101" s="15"/>
      <c r="P101" s="14">
        <f t="shared" si="62"/>
        <v>0</v>
      </c>
      <c r="Q101" s="16" t="str">
        <f t="shared" si="63"/>
        <v/>
      </c>
      <c r="R101" s="14">
        <f t="shared" si="72"/>
        <v>0</v>
      </c>
      <c r="S101" s="14">
        <f t="shared" si="73"/>
        <v>0</v>
      </c>
      <c r="T101" s="14">
        <f t="shared" si="74"/>
        <v>0</v>
      </c>
      <c r="U101" s="14">
        <f t="shared" si="74"/>
        <v>0</v>
      </c>
      <c r="V101" s="14">
        <f t="shared" si="75"/>
        <v>0</v>
      </c>
      <c r="W101" s="16" t="str">
        <f t="shared" si="61"/>
        <v/>
      </c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9"/>
      <c r="GF101" s="9"/>
      <c r="GG101" s="9"/>
      <c r="GH101" s="9"/>
      <c r="GI101" s="9"/>
      <c r="GJ101" s="9"/>
      <c r="GK101" s="9"/>
      <c r="GL101" s="9"/>
      <c r="GM101" s="9"/>
      <c r="GN101" s="9"/>
    </row>
    <row r="102" spans="1:196" s="5" customFormat="1" ht="27" hidden="1" customHeight="1" thickBot="1" x14ac:dyDescent="0.35">
      <c r="A102" s="190"/>
      <c r="B102" s="73">
        <v>180404</v>
      </c>
      <c r="C102" s="119" t="s">
        <v>179</v>
      </c>
      <c r="D102" s="119" t="s">
        <v>158</v>
      </c>
      <c r="E102" s="205" t="s">
        <v>180</v>
      </c>
      <c r="F102" s="15"/>
      <c r="G102" s="15"/>
      <c r="H102" s="15"/>
      <c r="I102" s="16">
        <f t="shared" si="71"/>
        <v>0</v>
      </c>
      <c r="J102" s="14">
        <f t="shared" si="64"/>
        <v>0</v>
      </c>
      <c r="K102" s="16" t="str">
        <f t="shared" si="65"/>
        <v/>
      </c>
      <c r="L102" s="14"/>
      <c r="M102" s="14"/>
      <c r="N102" s="14"/>
      <c r="O102" s="15"/>
      <c r="P102" s="14">
        <f t="shared" si="62"/>
        <v>0</v>
      </c>
      <c r="Q102" s="16" t="str">
        <f t="shared" si="63"/>
        <v/>
      </c>
      <c r="R102" s="14">
        <f t="shared" si="72"/>
        <v>0</v>
      </c>
      <c r="S102" s="14">
        <f t="shared" si="73"/>
        <v>0</v>
      </c>
      <c r="T102" s="14">
        <f t="shared" si="74"/>
        <v>0</v>
      </c>
      <c r="U102" s="14">
        <f t="shared" si="74"/>
        <v>0</v>
      </c>
      <c r="V102" s="14">
        <f t="shared" si="75"/>
        <v>0</v>
      </c>
      <c r="W102" s="16" t="str">
        <f t="shared" si="61"/>
        <v/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9"/>
      <c r="GF102" s="9"/>
      <c r="GG102" s="9"/>
      <c r="GH102" s="9"/>
      <c r="GI102" s="9"/>
      <c r="GJ102" s="9"/>
      <c r="GK102" s="9"/>
      <c r="GL102" s="9"/>
      <c r="GM102" s="9"/>
      <c r="GN102" s="9"/>
    </row>
    <row r="103" spans="1:196" s="48" customFormat="1" ht="73.5" hidden="1" customHeight="1" x14ac:dyDescent="0.3">
      <c r="A103" s="200"/>
      <c r="B103" s="44"/>
      <c r="C103" s="116"/>
      <c r="D103" s="116"/>
      <c r="E103" s="202" t="s">
        <v>278</v>
      </c>
      <c r="F103" s="21"/>
      <c r="G103" s="21"/>
      <c r="H103" s="21"/>
      <c r="I103" s="30">
        <f t="shared" si="71"/>
        <v>0</v>
      </c>
      <c r="J103" s="14">
        <f t="shared" si="64"/>
        <v>0</v>
      </c>
      <c r="K103" s="16" t="str">
        <f t="shared" si="65"/>
        <v/>
      </c>
      <c r="L103" s="21"/>
      <c r="M103" s="21"/>
      <c r="N103" s="21"/>
      <c r="O103" s="21"/>
      <c r="P103" s="14">
        <f t="shared" si="62"/>
        <v>0</v>
      </c>
      <c r="Q103" s="16" t="str">
        <f t="shared" si="63"/>
        <v/>
      </c>
      <c r="R103" s="21">
        <f t="shared" si="72"/>
        <v>0</v>
      </c>
      <c r="S103" s="21">
        <f t="shared" si="73"/>
        <v>0</v>
      </c>
      <c r="T103" s="21">
        <f t="shared" si="74"/>
        <v>0</v>
      </c>
      <c r="U103" s="14">
        <f t="shared" si="74"/>
        <v>0</v>
      </c>
      <c r="V103" s="21">
        <f t="shared" si="75"/>
        <v>0</v>
      </c>
      <c r="W103" s="16" t="str">
        <f t="shared" si="61"/>
        <v/>
      </c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46"/>
      <c r="DN103" s="46"/>
      <c r="DO103" s="46"/>
      <c r="DP103" s="46"/>
      <c r="DQ103" s="46"/>
      <c r="DR103" s="46"/>
      <c r="DS103" s="46"/>
      <c r="DT103" s="46"/>
      <c r="DU103" s="46"/>
      <c r="DV103" s="46"/>
      <c r="DW103" s="46"/>
      <c r="DX103" s="46"/>
      <c r="DY103" s="46"/>
      <c r="DZ103" s="46"/>
      <c r="EA103" s="46"/>
      <c r="EB103" s="46"/>
      <c r="EC103" s="46"/>
      <c r="ED103" s="46"/>
      <c r="EE103" s="46"/>
      <c r="EF103" s="46"/>
      <c r="EG103" s="46"/>
      <c r="EH103" s="46"/>
      <c r="EI103" s="46"/>
      <c r="EJ103" s="46"/>
      <c r="EK103" s="46"/>
      <c r="EL103" s="46"/>
      <c r="EM103" s="46"/>
      <c r="EN103" s="46"/>
      <c r="EO103" s="46"/>
      <c r="EP103" s="46"/>
      <c r="EQ103" s="46"/>
      <c r="ER103" s="46"/>
      <c r="ES103" s="46"/>
      <c r="ET103" s="46"/>
      <c r="EU103" s="46"/>
      <c r="EV103" s="46"/>
      <c r="EW103" s="46"/>
      <c r="EX103" s="46"/>
      <c r="EY103" s="46"/>
      <c r="EZ103" s="46"/>
      <c r="FA103" s="46"/>
      <c r="FB103" s="46"/>
      <c r="FC103" s="46"/>
      <c r="FD103" s="46"/>
      <c r="FE103" s="46"/>
      <c r="FF103" s="46"/>
      <c r="FG103" s="46"/>
      <c r="FH103" s="46"/>
      <c r="FI103" s="46"/>
      <c r="FJ103" s="46"/>
      <c r="FK103" s="46"/>
      <c r="FL103" s="46"/>
      <c r="FM103" s="46"/>
      <c r="FN103" s="46"/>
      <c r="FO103" s="46"/>
      <c r="FP103" s="46"/>
      <c r="FQ103" s="46"/>
      <c r="FR103" s="46"/>
      <c r="FS103" s="46"/>
      <c r="FT103" s="46"/>
      <c r="FU103" s="46"/>
      <c r="FV103" s="46"/>
      <c r="FW103" s="46"/>
      <c r="FX103" s="46"/>
      <c r="FY103" s="46"/>
      <c r="FZ103" s="46"/>
      <c r="GA103" s="46"/>
      <c r="GB103" s="46"/>
      <c r="GC103" s="46"/>
      <c r="GD103" s="46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</row>
    <row r="104" spans="1:196" s="5" customFormat="1" ht="25.9" hidden="1" customHeight="1" thickBot="1" x14ac:dyDescent="0.35">
      <c r="A104" s="190"/>
      <c r="B104" s="73"/>
      <c r="C104" s="119" t="s">
        <v>224</v>
      </c>
      <c r="D104" s="119" t="s">
        <v>158</v>
      </c>
      <c r="E104" s="205" t="s">
        <v>225</v>
      </c>
      <c r="F104" s="15"/>
      <c r="G104" s="15"/>
      <c r="H104" s="15"/>
      <c r="I104" s="16">
        <f t="shared" si="71"/>
        <v>0</v>
      </c>
      <c r="J104" s="14">
        <f t="shared" si="64"/>
        <v>0</v>
      </c>
      <c r="K104" s="16" t="str">
        <f t="shared" si="65"/>
        <v/>
      </c>
      <c r="L104" s="14"/>
      <c r="M104" s="14"/>
      <c r="N104" s="14"/>
      <c r="O104" s="15"/>
      <c r="P104" s="14">
        <f t="shared" si="62"/>
        <v>0</v>
      </c>
      <c r="Q104" s="16" t="str">
        <f t="shared" si="63"/>
        <v/>
      </c>
      <c r="R104" s="14">
        <f t="shared" si="72"/>
        <v>0</v>
      </c>
      <c r="S104" s="14">
        <f t="shared" si="73"/>
        <v>0</v>
      </c>
      <c r="T104" s="14">
        <f t="shared" si="74"/>
        <v>0</v>
      </c>
      <c r="U104" s="14">
        <f t="shared" si="74"/>
        <v>0</v>
      </c>
      <c r="V104" s="14">
        <f t="shared" si="75"/>
        <v>0</v>
      </c>
      <c r="W104" s="16" t="str">
        <f t="shared" si="61"/>
        <v/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25.9" hidden="1" customHeight="1" thickBot="1" x14ac:dyDescent="0.35">
      <c r="A105" s="190"/>
      <c r="B105" s="73"/>
      <c r="C105" s="119" t="s">
        <v>247</v>
      </c>
      <c r="D105" s="119" t="s">
        <v>158</v>
      </c>
      <c r="E105" s="205" t="s">
        <v>248</v>
      </c>
      <c r="F105" s="15"/>
      <c r="G105" s="15"/>
      <c r="H105" s="15"/>
      <c r="I105" s="16">
        <f t="shared" ref="I105" si="91">H105/$H$6</f>
        <v>0</v>
      </c>
      <c r="J105" s="14">
        <f t="shared" si="64"/>
        <v>0</v>
      </c>
      <c r="K105" s="16" t="str">
        <f t="shared" si="65"/>
        <v/>
      </c>
      <c r="L105" s="14"/>
      <c r="M105" s="14"/>
      <c r="N105" s="14"/>
      <c r="O105" s="15"/>
      <c r="P105" s="14">
        <f t="shared" si="62"/>
        <v>0</v>
      </c>
      <c r="Q105" s="16" t="str">
        <f t="shared" si="63"/>
        <v/>
      </c>
      <c r="R105" s="14">
        <f t="shared" ref="R105" si="92">SUM(F105,L105)</f>
        <v>0</v>
      </c>
      <c r="S105" s="14">
        <f t="shared" ref="S105" si="93">SUM(F105,M105)</f>
        <v>0</v>
      </c>
      <c r="T105" s="14">
        <f t="shared" ref="T105" si="94">SUM(G105,N105)</f>
        <v>0</v>
      </c>
      <c r="U105" s="14">
        <f t="shared" si="74"/>
        <v>0</v>
      </c>
      <c r="V105" s="14">
        <f t="shared" ref="V105" si="95">U105-T105</f>
        <v>0</v>
      </c>
      <c r="W105" s="16" t="str">
        <f t="shared" si="61"/>
        <v/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34.15" hidden="1" customHeight="1" thickBot="1" x14ac:dyDescent="0.35">
      <c r="A106" s="190"/>
      <c r="B106" s="73"/>
      <c r="C106" s="119" t="s">
        <v>273</v>
      </c>
      <c r="D106" s="119" t="s">
        <v>158</v>
      </c>
      <c r="E106" s="205" t="s">
        <v>274</v>
      </c>
      <c r="F106" s="15"/>
      <c r="G106" s="15"/>
      <c r="H106" s="15"/>
      <c r="I106" s="16">
        <f t="shared" ref="I106" si="96">H106/$H$6</f>
        <v>0</v>
      </c>
      <c r="J106" s="14">
        <f t="shared" si="64"/>
        <v>0</v>
      </c>
      <c r="K106" s="16" t="str">
        <f t="shared" si="65"/>
        <v/>
      </c>
      <c r="L106" s="14"/>
      <c r="M106" s="14"/>
      <c r="N106" s="14"/>
      <c r="O106" s="15"/>
      <c r="P106" s="14">
        <f t="shared" si="62"/>
        <v>0</v>
      </c>
      <c r="Q106" s="16" t="str">
        <f t="shared" si="63"/>
        <v/>
      </c>
      <c r="R106" s="14">
        <f t="shared" ref="R106" si="97">SUM(F106,L106)</f>
        <v>0</v>
      </c>
      <c r="S106" s="14">
        <f t="shared" ref="S106" si="98">SUM(F106,M106)</f>
        <v>0</v>
      </c>
      <c r="T106" s="14">
        <f t="shared" ref="T106" si="99">SUM(G106,N106)</f>
        <v>0</v>
      </c>
      <c r="U106" s="14">
        <f t="shared" si="74"/>
        <v>0</v>
      </c>
      <c r="V106" s="14">
        <f t="shared" ref="V106" si="100">U106-T106</f>
        <v>0</v>
      </c>
      <c r="W106" s="16" t="str">
        <f t="shared" si="61"/>
        <v/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5" customFormat="1" ht="34.9" hidden="1" customHeight="1" thickBot="1" x14ac:dyDescent="0.35">
      <c r="A107" s="190"/>
      <c r="B107" s="73">
        <v>180404</v>
      </c>
      <c r="C107" s="119" t="s">
        <v>160</v>
      </c>
      <c r="D107" s="119" t="s">
        <v>158</v>
      </c>
      <c r="E107" s="205" t="s">
        <v>185</v>
      </c>
      <c r="F107" s="15"/>
      <c r="G107" s="15"/>
      <c r="H107" s="15"/>
      <c r="I107" s="16">
        <f t="shared" si="71"/>
        <v>0</v>
      </c>
      <c r="J107" s="14">
        <f t="shared" si="64"/>
        <v>0</v>
      </c>
      <c r="K107" s="16" t="str">
        <f t="shared" si="65"/>
        <v/>
      </c>
      <c r="L107" s="14"/>
      <c r="M107" s="14"/>
      <c r="N107" s="14"/>
      <c r="O107" s="15"/>
      <c r="P107" s="14">
        <f t="shared" si="62"/>
        <v>0</v>
      </c>
      <c r="Q107" s="16" t="str">
        <f t="shared" si="63"/>
        <v/>
      </c>
      <c r="R107" s="14">
        <f t="shared" si="72"/>
        <v>0</v>
      </c>
      <c r="S107" s="14">
        <f t="shared" si="73"/>
        <v>0</v>
      </c>
      <c r="T107" s="14">
        <f t="shared" si="74"/>
        <v>0</v>
      </c>
      <c r="U107" s="14">
        <f t="shared" si="74"/>
        <v>0</v>
      </c>
      <c r="V107" s="14">
        <f t="shared" si="75"/>
        <v>0</v>
      </c>
      <c r="W107" s="16" t="str">
        <f t="shared" ref="W107:W177" si="101">IFERROR(100%*(U107/T107),"")</f>
        <v/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9"/>
      <c r="GF107" s="9"/>
      <c r="GG107" s="9"/>
      <c r="GH107" s="9"/>
      <c r="GI107" s="9"/>
      <c r="GJ107" s="9"/>
      <c r="GK107" s="9"/>
      <c r="GL107" s="9"/>
      <c r="GM107" s="9"/>
      <c r="GN107" s="9"/>
    </row>
    <row r="108" spans="1:196" s="5" customFormat="1" ht="37.5" hidden="1" customHeight="1" thickBot="1" x14ac:dyDescent="0.35">
      <c r="A108" s="190"/>
      <c r="B108" s="73">
        <v>180404</v>
      </c>
      <c r="C108" s="119" t="s">
        <v>176</v>
      </c>
      <c r="D108" s="119" t="s">
        <v>158</v>
      </c>
      <c r="E108" s="205" t="s">
        <v>177</v>
      </c>
      <c r="F108" s="15"/>
      <c r="G108" s="15"/>
      <c r="H108" s="15"/>
      <c r="I108" s="16">
        <f t="shared" si="71"/>
        <v>0</v>
      </c>
      <c r="J108" s="14">
        <f t="shared" si="64"/>
        <v>0</v>
      </c>
      <c r="K108" s="16" t="str">
        <f t="shared" si="65"/>
        <v/>
      </c>
      <c r="L108" s="14"/>
      <c r="M108" s="14"/>
      <c r="N108" s="14"/>
      <c r="O108" s="15"/>
      <c r="P108" s="14">
        <f t="shared" si="62"/>
        <v>0</v>
      </c>
      <c r="Q108" s="16" t="str">
        <f t="shared" si="63"/>
        <v/>
      </c>
      <c r="R108" s="14">
        <f t="shared" si="72"/>
        <v>0</v>
      </c>
      <c r="S108" s="14">
        <f t="shared" si="73"/>
        <v>0</v>
      </c>
      <c r="T108" s="14">
        <f t="shared" si="74"/>
        <v>0</v>
      </c>
      <c r="U108" s="14">
        <f t="shared" si="74"/>
        <v>0</v>
      </c>
      <c r="V108" s="14">
        <f t="shared" si="75"/>
        <v>0</v>
      </c>
      <c r="W108" s="16" t="str">
        <f t="shared" si="101"/>
        <v/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5" customFormat="1" ht="42" hidden="1" customHeight="1" thickBot="1" x14ac:dyDescent="0.35">
      <c r="A109" s="190"/>
      <c r="B109" s="73"/>
      <c r="C109" s="119" t="s">
        <v>295</v>
      </c>
      <c r="D109" s="119" t="s">
        <v>158</v>
      </c>
      <c r="E109" s="205" t="s">
        <v>296</v>
      </c>
      <c r="F109" s="15"/>
      <c r="G109" s="15"/>
      <c r="H109" s="15"/>
      <c r="I109" s="16">
        <f t="shared" si="71"/>
        <v>0</v>
      </c>
      <c r="J109" s="14">
        <f t="shared" si="64"/>
        <v>0</v>
      </c>
      <c r="K109" s="16" t="str">
        <f t="shared" si="65"/>
        <v/>
      </c>
      <c r="L109" s="14"/>
      <c r="M109" s="14"/>
      <c r="N109" s="14"/>
      <c r="O109" s="15"/>
      <c r="P109" s="14">
        <f t="shared" si="62"/>
        <v>0</v>
      </c>
      <c r="Q109" s="16" t="str">
        <f t="shared" si="63"/>
        <v/>
      </c>
      <c r="R109" s="14">
        <f t="shared" si="72"/>
        <v>0</v>
      </c>
      <c r="S109" s="14">
        <f t="shared" si="73"/>
        <v>0</v>
      </c>
      <c r="T109" s="14">
        <f t="shared" si="74"/>
        <v>0</v>
      </c>
      <c r="U109" s="14">
        <f t="shared" si="74"/>
        <v>0</v>
      </c>
      <c r="V109" s="14">
        <f t="shared" si="75"/>
        <v>0</v>
      </c>
      <c r="W109" s="16" t="str">
        <f t="shared" si="101"/>
        <v/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5" customFormat="1" ht="28.5" hidden="1" customHeight="1" thickBot="1" x14ac:dyDescent="0.35">
      <c r="A110" s="190"/>
      <c r="B110" s="73"/>
      <c r="C110" s="119"/>
      <c r="D110" s="119"/>
      <c r="E110" s="205" t="s">
        <v>352</v>
      </c>
      <c r="F110" s="15"/>
      <c r="G110" s="15"/>
      <c r="H110" s="15"/>
      <c r="I110" s="16">
        <f t="shared" ref="I110" si="102">H110/$H$6</f>
        <v>0</v>
      </c>
      <c r="J110" s="14">
        <f t="shared" si="64"/>
        <v>0</v>
      </c>
      <c r="K110" s="16" t="str">
        <f t="shared" ref="K110" si="103">IFERROR(100%*(H110/G110),"")</f>
        <v/>
      </c>
      <c r="L110" s="14"/>
      <c r="M110" s="14"/>
      <c r="N110" s="14"/>
      <c r="O110" s="15"/>
      <c r="P110" s="14">
        <f t="shared" si="62"/>
        <v>0</v>
      </c>
      <c r="Q110" s="16" t="str">
        <f t="shared" si="63"/>
        <v/>
      </c>
      <c r="R110" s="14">
        <f t="shared" ref="R110" si="104">SUM(F110,L110)</f>
        <v>0</v>
      </c>
      <c r="S110" s="14">
        <f t="shared" ref="S110" si="105">SUM(F110,M110)</f>
        <v>0</v>
      </c>
      <c r="T110" s="14">
        <f t="shared" ref="T110" si="106">SUM(G110,N110)</f>
        <v>0</v>
      </c>
      <c r="U110" s="14">
        <f t="shared" ref="U110" si="107">SUM(H110,O110)</f>
        <v>0</v>
      </c>
      <c r="V110" s="14">
        <f t="shared" ref="V110" si="108">U110-T110</f>
        <v>0</v>
      </c>
      <c r="W110" s="16" t="str">
        <f t="shared" ref="W110" si="109">IFERROR(100%*(U110/T110),"")</f>
        <v/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9"/>
      <c r="GF110" s="9"/>
      <c r="GG110" s="9"/>
      <c r="GH110" s="9"/>
      <c r="GI110" s="9"/>
      <c r="GJ110" s="9"/>
      <c r="GK110" s="9"/>
      <c r="GL110" s="9"/>
      <c r="GM110" s="9"/>
      <c r="GN110" s="9"/>
    </row>
    <row r="111" spans="1:196" s="5" customFormat="1" ht="54.6" hidden="1" customHeight="1" thickBot="1" x14ac:dyDescent="0.35">
      <c r="A111" s="190"/>
      <c r="B111" s="73">
        <v>180404</v>
      </c>
      <c r="C111" s="119" t="s">
        <v>189</v>
      </c>
      <c r="D111" s="119" t="s">
        <v>76</v>
      </c>
      <c r="E111" s="205" t="s">
        <v>211</v>
      </c>
      <c r="F111" s="15"/>
      <c r="G111" s="15"/>
      <c r="H111" s="15"/>
      <c r="I111" s="16">
        <f t="shared" si="71"/>
        <v>0</v>
      </c>
      <c r="J111" s="14">
        <f t="shared" si="64"/>
        <v>0</v>
      </c>
      <c r="K111" s="16" t="str">
        <f t="shared" si="65"/>
        <v/>
      </c>
      <c r="L111" s="14"/>
      <c r="M111" s="14"/>
      <c r="N111" s="14"/>
      <c r="O111" s="14"/>
      <c r="P111" s="14">
        <f t="shared" si="62"/>
        <v>0</v>
      </c>
      <c r="Q111" s="16" t="str">
        <f t="shared" si="63"/>
        <v/>
      </c>
      <c r="R111" s="14">
        <f t="shared" si="72"/>
        <v>0</v>
      </c>
      <c r="S111" s="14">
        <f t="shared" si="73"/>
        <v>0</v>
      </c>
      <c r="T111" s="14">
        <f t="shared" si="74"/>
        <v>0</v>
      </c>
      <c r="U111" s="14">
        <f t="shared" si="74"/>
        <v>0</v>
      </c>
      <c r="V111" s="14">
        <f t="shared" si="75"/>
        <v>0</v>
      </c>
      <c r="W111" s="16" t="str">
        <f t="shared" si="101"/>
        <v/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9"/>
      <c r="GF111" s="9"/>
      <c r="GG111" s="9"/>
      <c r="GH111" s="9"/>
      <c r="GI111" s="9"/>
      <c r="GJ111" s="9"/>
      <c r="GK111" s="9"/>
      <c r="GL111" s="9"/>
      <c r="GM111" s="9"/>
      <c r="GN111" s="9"/>
    </row>
    <row r="112" spans="1:196" s="76" customFormat="1" ht="69" hidden="1" customHeight="1" thickBot="1" x14ac:dyDescent="0.35">
      <c r="A112" s="200"/>
      <c r="B112" s="74"/>
      <c r="C112" s="120"/>
      <c r="D112" s="120"/>
      <c r="E112" s="208" t="s">
        <v>277</v>
      </c>
      <c r="F112" s="21"/>
      <c r="G112" s="21"/>
      <c r="H112" s="21"/>
      <c r="I112" s="30">
        <f t="shared" si="71"/>
        <v>0</v>
      </c>
      <c r="J112" s="14">
        <f t="shared" si="64"/>
        <v>0</v>
      </c>
      <c r="K112" s="16" t="str">
        <f t="shared" si="65"/>
        <v/>
      </c>
      <c r="L112" s="21"/>
      <c r="M112" s="21"/>
      <c r="N112" s="21"/>
      <c r="O112" s="21"/>
      <c r="P112" s="14">
        <f t="shared" si="62"/>
        <v>0</v>
      </c>
      <c r="Q112" s="16" t="str">
        <f t="shared" si="63"/>
        <v/>
      </c>
      <c r="R112" s="21">
        <f t="shared" si="72"/>
        <v>0</v>
      </c>
      <c r="S112" s="21">
        <f t="shared" si="73"/>
        <v>0</v>
      </c>
      <c r="T112" s="21">
        <f t="shared" si="74"/>
        <v>0</v>
      </c>
      <c r="U112" s="14">
        <f t="shared" si="74"/>
        <v>0</v>
      </c>
      <c r="V112" s="21">
        <f t="shared" si="75"/>
        <v>0</v>
      </c>
      <c r="W112" s="16" t="str">
        <f t="shared" si="101"/>
        <v/>
      </c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H112" s="46"/>
      <c r="DI112" s="46"/>
      <c r="DJ112" s="46"/>
      <c r="DK112" s="46"/>
      <c r="DL112" s="46"/>
      <c r="DM112" s="46"/>
      <c r="DN112" s="46"/>
      <c r="DO112" s="46"/>
      <c r="DP112" s="46"/>
      <c r="DQ112" s="46"/>
      <c r="DR112" s="46"/>
      <c r="DS112" s="46"/>
      <c r="DT112" s="46"/>
      <c r="DU112" s="46"/>
      <c r="DV112" s="46"/>
      <c r="DW112" s="46"/>
      <c r="DX112" s="46"/>
      <c r="DY112" s="46"/>
      <c r="DZ112" s="46"/>
      <c r="EA112" s="46"/>
      <c r="EB112" s="46"/>
      <c r="EC112" s="46"/>
      <c r="ED112" s="46"/>
      <c r="EE112" s="46"/>
      <c r="EF112" s="46"/>
      <c r="EG112" s="46"/>
      <c r="EH112" s="46"/>
      <c r="EI112" s="46"/>
      <c r="EJ112" s="46"/>
      <c r="EK112" s="46"/>
      <c r="EL112" s="46"/>
      <c r="EM112" s="46"/>
      <c r="EN112" s="46"/>
      <c r="EO112" s="46"/>
      <c r="EP112" s="46"/>
      <c r="EQ112" s="46"/>
      <c r="ER112" s="46"/>
      <c r="ES112" s="46"/>
      <c r="ET112" s="46"/>
      <c r="EU112" s="46"/>
      <c r="EV112" s="46"/>
      <c r="EW112" s="46"/>
      <c r="EX112" s="46"/>
      <c r="EY112" s="46"/>
      <c r="EZ112" s="46"/>
      <c r="FA112" s="46"/>
      <c r="FB112" s="46"/>
      <c r="FC112" s="46"/>
      <c r="FD112" s="46"/>
      <c r="FE112" s="46"/>
      <c r="FF112" s="46"/>
      <c r="FG112" s="46"/>
      <c r="FH112" s="46"/>
      <c r="FI112" s="46"/>
      <c r="FJ112" s="46"/>
      <c r="FK112" s="46"/>
      <c r="FL112" s="46"/>
      <c r="FM112" s="46"/>
      <c r="FN112" s="46"/>
      <c r="FO112" s="46"/>
      <c r="FP112" s="46"/>
      <c r="FQ112" s="46"/>
      <c r="FR112" s="46"/>
      <c r="FS112" s="46"/>
      <c r="FT112" s="46"/>
      <c r="FU112" s="46"/>
      <c r="FV112" s="46"/>
      <c r="FW112" s="46"/>
      <c r="FX112" s="46"/>
      <c r="FY112" s="46"/>
      <c r="FZ112" s="46"/>
      <c r="GA112" s="46"/>
      <c r="GB112" s="46"/>
      <c r="GC112" s="46"/>
      <c r="GD112" s="46"/>
      <c r="GE112" s="75"/>
      <c r="GF112" s="75"/>
      <c r="GG112" s="75"/>
      <c r="GH112" s="75"/>
      <c r="GI112" s="75"/>
      <c r="GJ112" s="75"/>
      <c r="GK112" s="75"/>
      <c r="GL112" s="75"/>
      <c r="GM112" s="75"/>
      <c r="GN112" s="75"/>
    </row>
    <row r="113" spans="1:196" s="76" customFormat="1" ht="63.6" hidden="1" customHeight="1" thickBot="1" x14ac:dyDescent="0.35">
      <c r="A113" s="200"/>
      <c r="B113" s="74"/>
      <c r="C113" s="120"/>
      <c r="D113" s="120"/>
      <c r="E113" s="208" t="s">
        <v>276</v>
      </c>
      <c r="F113" s="21"/>
      <c r="G113" s="21"/>
      <c r="H113" s="21"/>
      <c r="I113" s="30">
        <f t="shared" ref="I113" si="110">H113/$H$6</f>
        <v>0</v>
      </c>
      <c r="J113" s="14">
        <f t="shared" si="64"/>
        <v>0</v>
      </c>
      <c r="K113" s="16" t="str">
        <f t="shared" si="65"/>
        <v/>
      </c>
      <c r="L113" s="21"/>
      <c r="M113" s="21"/>
      <c r="N113" s="21"/>
      <c r="O113" s="21"/>
      <c r="P113" s="14">
        <f t="shared" si="62"/>
        <v>0</v>
      </c>
      <c r="Q113" s="16" t="str">
        <f t="shared" si="63"/>
        <v/>
      </c>
      <c r="R113" s="21">
        <f t="shared" ref="R113" si="111">SUM(F113,L113)</f>
        <v>0</v>
      </c>
      <c r="S113" s="21">
        <f t="shared" ref="S113" si="112">SUM(F113,M113)</f>
        <v>0</v>
      </c>
      <c r="T113" s="21">
        <f t="shared" ref="T113" si="113">SUM(G113,N113)</f>
        <v>0</v>
      </c>
      <c r="U113" s="14">
        <f t="shared" si="74"/>
        <v>0</v>
      </c>
      <c r="V113" s="21">
        <f t="shared" ref="V113" si="114">U113-T113</f>
        <v>0</v>
      </c>
      <c r="W113" s="16" t="str">
        <f t="shared" si="101"/>
        <v/>
      </c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/>
      <c r="DF113" s="46"/>
      <c r="DG113" s="46"/>
      <c r="DH113" s="46"/>
      <c r="DI113" s="46"/>
      <c r="DJ113" s="46"/>
      <c r="DK113" s="46"/>
      <c r="DL113" s="46"/>
      <c r="DM113" s="46"/>
      <c r="DN113" s="46"/>
      <c r="DO113" s="46"/>
      <c r="DP113" s="46"/>
      <c r="DQ113" s="46"/>
      <c r="DR113" s="46"/>
      <c r="DS113" s="46"/>
      <c r="DT113" s="46"/>
      <c r="DU113" s="46"/>
      <c r="DV113" s="46"/>
      <c r="DW113" s="46"/>
      <c r="DX113" s="46"/>
      <c r="DY113" s="46"/>
      <c r="DZ113" s="46"/>
      <c r="EA113" s="46"/>
      <c r="EB113" s="46"/>
      <c r="EC113" s="46"/>
      <c r="ED113" s="46"/>
      <c r="EE113" s="46"/>
      <c r="EF113" s="46"/>
      <c r="EG113" s="46"/>
      <c r="EH113" s="46"/>
      <c r="EI113" s="46"/>
      <c r="EJ113" s="46"/>
      <c r="EK113" s="46"/>
      <c r="EL113" s="46"/>
      <c r="EM113" s="46"/>
      <c r="EN113" s="46"/>
      <c r="EO113" s="46"/>
      <c r="EP113" s="46"/>
      <c r="EQ113" s="46"/>
      <c r="ER113" s="46"/>
      <c r="ES113" s="46"/>
      <c r="ET113" s="46"/>
      <c r="EU113" s="46"/>
      <c r="EV113" s="46"/>
      <c r="EW113" s="46"/>
      <c r="EX113" s="46"/>
      <c r="EY113" s="46"/>
      <c r="EZ113" s="46"/>
      <c r="FA113" s="46"/>
      <c r="FB113" s="46"/>
      <c r="FC113" s="46"/>
      <c r="FD113" s="46"/>
      <c r="FE113" s="46"/>
      <c r="FF113" s="46"/>
      <c r="FG113" s="46"/>
      <c r="FH113" s="46"/>
      <c r="FI113" s="46"/>
      <c r="FJ113" s="46"/>
      <c r="FK113" s="46"/>
      <c r="FL113" s="46"/>
      <c r="FM113" s="46"/>
      <c r="FN113" s="46"/>
      <c r="FO113" s="46"/>
      <c r="FP113" s="46"/>
      <c r="FQ113" s="46"/>
      <c r="FR113" s="46"/>
      <c r="FS113" s="46"/>
      <c r="FT113" s="46"/>
      <c r="FU113" s="46"/>
      <c r="FV113" s="46"/>
      <c r="FW113" s="46"/>
      <c r="FX113" s="46"/>
      <c r="FY113" s="46"/>
      <c r="FZ113" s="46"/>
      <c r="GA113" s="46"/>
      <c r="GB113" s="46"/>
      <c r="GC113" s="46"/>
      <c r="GD113" s="46"/>
      <c r="GE113" s="75"/>
      <c r="GF113" s="75"/>
      <c r="GG113" s="75"/>
      <c r="GH113" s="75"/>
      <c r="GI113" s="75"/>
      <c r="GJ113" s="75"/>
      <c r="GK113" s="75"/>
      <c r="GL113" s="75"/>
      <c r="GM113" s="75"/>
      <c r="GN113" s="75"/>
    </row>
    <row r="114" spans="1:196" s="5" customFormat="1" ht="40.15" hidden="1" customHeight="1" thickBot="1" x14ac:dyDescent="0.35">
      <c r="A114" s="190"/>
      <c r="B114" s="73"/>
      <c r="C114" s="119" t="s">
        <v>198</v>
      </c>
      <c r="D114" s="119" t="s">
        <v>76</v>
      </c>
      <c r="E114" s="205" t="s">
        <v>199</v>
      </c>
      <c r="F114" s="15"/>
      <c r="G114" s="15"/>
      <c r="H114" s="15"/>
      <c r="I114" s="16">
        <f t="shared" si="71"/>
        <v>0</v>
      </c>
      <c r="J114" s="14">
        <f t="shared" si="64"/>
        <v>0</v>
      </c>
      <c r="K114" s="16" t="str">
        <f t="shared" si="65"/>
        <v/>
      </c>
      <c r="L114" s="14"/>
      <c r="M114" s="14"/>
      <c r="N114" s="14"/>
      <c r="O114" s="15"/>
      <c r="P114" s="14">
        <f t="shared" si="62"/>
        <v>0</v>
      </c>
      <c r="Q114" s="16" t="str">
        <f t="shared" si="63"/>
        <v/>
      </c>
      <c r="R114" s="14">
        <f t="shared" si="72"/>
        <v>0</v>
      </c>
      <c r="S114" s="14">
        <f t="shared" si="73"/>
        <v>0</v>
      </c>
      <c r="T114" s="14">
        <f t="shared" si="74"/>
        <v>0</v>
      </c>
      <c r="U114" s="14">
        <f t="shared" si="74"/>
        <v>0</v>
      </c>
      <c r="V114" s="14">
        <f t="shared" si="75"/>
        <v>0</v>
      </c>
      <c r="W114" s="16" t="str">
        <f t="shared" si="101"/>
        <v/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9"/>
      <c r="GF114" s="9"/>
      <c r="GG114" s="9"/>
      <c r="GH114" s="9"/>
      <c r="GI114" s="9"/>
      <c r="GJ114" s="9"/>
      <c r="GK114" s="9"/>
      <c r="GL114" s="9"/>
      <c r="GM114" s="9"/>
      <c r="GN114" s="9"/>
    </row>
    <row r="115" spans="1:196" s="5" customFormat="1" ht="36.75" hidden="1" customHeight="1" thickBot="1" x14ac:dyDescent="0.35">
      <c r="A115" s="190"/>
      <c r="B115" s="73"/>
      <c r="C115" s="119" t="s">
        <v>256</v>
      </c>
      <c r="D115" s="119" t="s">
        <v>76</v>
      </c>
      <c r="E115" s="205" t="s">
        <v>332</v>
      </c>
      <c r="F115" s="15"/>
      <c r="G115" s="15"/>
      <c r="H115" s="15"/>
      <c r="I115" s="16">
        <f t="shared" ref="I115" si="115">H115/$H$6</f>
        <v>0</v>
      </c>
      <c r="J115" s="14">
        <f t="shared" si="64"/>
        <v>0</v>
      </c>
      <c r="K115" s="16" t="str">
        <f t="shared" si="65"/>
        <v/>
      </c>
      <c r="L115" s="14"/>
      <c r="M115" s="14"/>
      <c r="N115" s="14"/>
      <c r="O115" s="15"/>
      <c r="P115" s="14">
        <f t="shared" si="62"/>
        <v>0</v>
      </c>
      <c r="Q115" s="16" t="str">
        <f t="shared" si="63"/>
        <v/>
      </c>
      <c r="R115" s="14">
        <f t="shared" ref="R115" si="116">SUM(F115,L115)</f>
        <v>0</v>
      </c>
      <c r="S115" s="14">
        <f t="shared" ref="S115" si="117">SUM(F115,M115)</f>
        <v>0</v>
      </c>
      <c r="T115" s="14">
        <f t="shared" ref="T115" si="118">SUM(G115,N115)</f>
        <v>0</v>
      </c>
      <c r="U115" s="14">
        <f t="shared" si="74"/>
        <v>0</v>
      </c>
      <c r="V115" s="14">
        <f t="shared" ref="V115" si="119">U115-T115</f>
        <v>0</v>
      </c>
      <c r="W115" s="16" t="str">
        <f t="shared" si="101"/>
        <v/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76" customFormat="1" ht="52.9" hidden="1" customHeight="1" thickBot="1" x14ac:dyDescent="0.35">
      <c r="A116" s="200"/>
      <c r="B116" s="74"/>
      <c r="C116" s="120"/>
      <c r="D116" s="120"/>
      <c r="E116" s="208" t="s">
        <v>257</v>
      </c>
      <c r="F116" s="21"/>
      <c r="G116" s="21"/>
      <c r="H116" s="21"/>
      <c r="I116" s="30">
        <f t="shared" ref="I116" si="120">H116/$H$6</f>
        <v>0</v>
      </c>
      <c r="J116" s="14">
        <f t="shared" si="64"/>
        <v>0</v>
      </c>
      <c r="K116" s="16" t="str">
        <f t="shared" si="65"/>
        <v/>
      </c>
      <c r="L116" s="21"/>
      <c r="M116" s="21"/>
      <c r="N116" s="21"/>
      <c r="O116" s="21"/>
      <c r="P116" s="14">
        <f t="shared" si="62"/>
        <v>0</v>
      </c>
      <c r="Q116" s="16" t="str">
        <f t="shared" si="63"/>
        <v/>
      </c>
      <c r="R116" s="21">
        <f t="shared" ref="R116" si="121">SUM(F116,L116)</f>
        <v>0</v>
      </c>
      <c r="S116" s="21">
        <f t="shared" ref="S116" si="122">SUM(F116,M116)</f>
        <v>0</v>
      </c>
      <c r="T116" s="21">
        <f t="shared" ref="T116" si="123">SUM(G116,N116)</f>
        <v>0</v>
      </c>
      <c r="U116" s="14">
        <f t="shared" si="74"/>
        <v>0</v>
      </c>
      <c r="V116" s="21">
        <f t="shared" ref="V116" si="124">U116-T116</f>
        <v>0</v>
      </c>
      <c r="W116" s="16" t="str">
        <f t="shared" si="101"/>
        <v/>
      </c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/>
      <c r="DF116" s="46"/>
      <c r="DG116" s="46"/>
      <c r="DH116" s="46"/>
      <c r="DI116" s="46"/>
      <c r="DJ116" s="46"/>
      <c r="DK116" s="46"/>
      <c r="DL116" s="46"/>
      <c r="DM116" s="46"/>
      <c r="DN116" s="46"/>
      <c r="DO116" s="46"/>
      <c r="DP116" s="46"/>
      <c r="DQ116" s="46"/>
      <c r="DR116" s="46"/>
      <c r="DS116" s="46"/>
      <c r="DT116" s="46"/>
      <c r="DU116" s="46"/>
      <c r="DV116" s="46"/>
      <c r="DW116" s="46"/>
      <c r="DX116" s="46"/>
      <c r="DY116" s="46"/>
      <c r="DZ116" s="46"/>
      <c r="EA116" s="46"/>
      <c r="EB116" s="46"/>
      <c r="EC116" s="46"/>
      <c r="ED116" s="46"/>
      <c r="EE116" s="46"/>
      <c r="EF116" s="46"/>
      <c r="EG116" s="46"/>
      <c r="EH116" s="46"/>
      <c r="EI116" s="46"/>
      <c r="EJ116" s="46"/>
      <c r="EK116" s="46"/>
      <c r="EL116" s="46"/>
      <c r="EM116" s="46"/>
      <c r="EN116" s="46"/>
      <c r="EO116" s="46"/>
      <c r="EP116" s="46"/>
      <c r="EQ116" s="46"/>
      <c r="ER116" s="46"/>
      <c r="ES116" s="46"/>
      <c r="ET116" s="46"/>
      <c r="EU116" s="46"/>
      <c r="EV116" s="46"/>
      <c r="EW116" s="46"/>
      <c r="EX116" s="46"/>
      <c r="EY116" s="46"/>
      <c r="EZ116" s="46"/>
      <c r="FA116" s="46"/>
      <c r="FB116" s="46"/>
      <c r="FC116" s="46"/>
      <c r="FD116" s="46"/>
      <c r="FE116" s="46"/>
      <c r="FF116" s="46"/>
      <c r="FG116" s="46"/>
      <c r="FH116" s="46"/>
      <c r="FI116" s="46"/>
      <c r="FJ116" s="46"/>
      <c r="FK116" s="46"/>
      <c r="FL116" s="46"/>
      <c r="FM116" s="46"/>
      <c r="FN116" s="46"/>
      <c r="FO116" s="46"/>
      <c r="FP116" s="46"/>
      <c r="FQ116" s="46"/>
      <c r="FR116" s="46"/>
      <c r="FS116" s="46"/>
      <c r="FT116" s="46"/>
      <c r="FU116" s="46"/>
      <c r="FV116" s="46"/>
      <c r="FW116" s="46"/>
      <c r="FX116" s="46"/>
      <c r="FY116" s="46"/>
      <c r="FZ116" s="46"/>
      <c r="GA116" s="46"/>
      <c r="GB116" s="46"/>
      <c r="GC116" s="46"/>
      <c r="GD116" s="46"/>
      <c r="GE116" s="75"/>
      <c r="GF116" s="75"/>
      <c r="GG116" s="75"/>
      <c r="GH116" s="75"/>
      <c r="GI116" s="75"/>
      <c r="GJ116" s="75"/>
      <c r="GK116" s="75"/>
      <c r="GL116" s="75"/>
      <c r="GM116" s="75"/>
      <c r="GN116" s="75"/>
    </row>
    <row r="117" spans="1:196" s="5" customFormat="1" ht="46.5" customHeight="1" thickBot="1" x14ac:dyDescent="0.35">
      <c r="A117" s="190"/>
      <c r="B117" s="73"/>
      <c r="C117" s="119" t="s">
        <v>169</v>
      </c>
      <c r="D117" s="119" t="s">
        <v>78</v>
      </c>
      <c r="E117" s="205" t="s">
        <v>170</v>
      </c>
      <c r="F117" s="15">
        <v>9293.1</v>
      </c>
      <c r="G117" s="15">
        <v>4763.8999999999996</v>
      </c>
      <c r="H117" s="15"/>
      <c r="I117" s="16">
        <f t="shared" si="71"/>
        <v>0</v>
      </c>
      <c r="J117" s="14">
        <f t="shared" si="64"/>
        <v>-4763.8999999999996</v>
      </c>
      <c r="K117" s="16">
        <f t="shared" si="65"/>
        <v>0</v>
      </c>
      <c r="L117" s="14"/>
      <c r="M117" s="14"/>
      <c r="N117" s="14"/>
      <c r="O117" s="15"/>
      <c r="P117" s="14">
        <f t="shared" si="62"/>
        <v>0</v>
      </c>
      <c r="Q117" s="16" t="str">
        <f t="shared" si="63"/>
        <v/>
      </c>
      <c r="R117" s="14">
        <f t="shared" si="72"/>
        <v>9293.1</v>
      </c>
      <c r="S117" s="14">
        <f t="shared" si="73"/>
        <v>9293.1</v>
      </c>
      <c r="T117" s="14">
        <f t="shared" si="74"/>
        <v>4763.8999999999996</v>
      </c>
      <c r="U117" s="14">
        <f t="shared" si="74"/>
        <v>0</v>
      </c>
      <c r="V117" s="14">
        <f t="shared" si="75"/>
        <v>-4763.8999999999996</v>
      </c>
      <c r="W117" s="16">
        <f t="shared" si="101"/>
        <v>0</v>
      </c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9"/>
      <c r="GF117" s="9"/>
      <c r="GG117" s="9"/>
      <c r="GH117" s="9"/>
      <c r="GI117" s="9"/>
      <c r="GJ117" s="9"/>
      <c r="GK117" s="9"/>
      <c r="GL117" s="9"/>
      <c r="GM117" s="9"/>
      <c r="GN117" s="9"/>
    </row>
    <row r="118" spans="1:196" s="5" customFormat="1" ht="42" hidden="1" customHeight="1" thickBot="1" x14ac:dyDescent="0.35">
      <c r="A118" s="190"/>
      <c r="B118" s="73"/>
      <c r="C118" s="119" t="s">
        <v>228</v>
      </c>
      <c r="D118" s="119" t="s">
        <v>229</v>
      </c>
      <c r="E118" s="205" t="s">
        <v>230</v>
      </c>
      <c r="F118" s="15"/>
      <c r="G118" s="15"/>
      <c r="H118" s="15"/>
      <c r="I118" s="16">
        <f t="shared" si="71"/>
        <v>0</v>
      </c>
      <c r="J118" s="14">
        <f t="shared" si="64"/>
        <v>0</v>
      </c>
      <c r="K118" s="16" t="str">
        <f t="shared" si="65"/>
        <v/>
      </c>
      <c r="L118" s="14"/>
      <c r="M118" s="14"/>
      <c r="N118" s="14"/>
      <c r="O118" s="15"/>
      <c r="P118" s="14">
        <f t="shared" si="62"/>
        <v>0</v>
      </c>
      <c r="Q118" s="16" t="str">
        <f t="shared" si="63"/>
        <v/>
      </c>
      <c r="R118" s="14">
        <f t="shared" si="72"/>
        <v>0</v>
      </c>
      <c r="S118" s="14">
        <f t="shared" si="73"/>
        <v>0</v>
      </c>
      <c r="T118" s="14">
        <f t="shared" si="74"/>
        <v>0</v>
      </c>
      <c r="U118" s="14">
        <f>SUM(H118,O118)</f>
        <v>0</v>
      </c>
      <c r="V118" s="14">
        <f>U118-T118</f>
        <v>0</v>
      </c>
      <c r="W118" s="16" t="str">
        <f>IFERROR(100%*(U118/T118),"")</f>
        <v/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5" customFormat="1" ht="58.5" hidden="1" customHeight="1" thickBot="1" x14ac:dyDescent="0.35">
      <c r="A119" s="190">
        <v>21</v>
      </c>
      <c r="B119" s="73">
        <v>180404</v>
      </c>
      <c r="C119" s="119" t="s">
        <v>144</v>
      </c>
      <c r="D119" s="119" t="s">
        <v>79</v>
      </c>
      <c r="E119" s="205" t="s">
        <v>82</v>
      </c>
      <c r="F119" s="15"/>
      <c r="G119" s="15"/>
      <c r="H119" s="15"/>
      <c r="I119" s="16">
        <f t="shared" si="71"/>
        <v>0</v>
      </c>
      <c r="J119" s="14">
        <f t="shared" si="64"/>
        <v>0</v>
      </c>
      <c r="K119" s="16" t="str">
        <f t="shared" si="65"/>
        <v/>
      </c>
      <c r="L119" s="14"/>
      <c r="M119" s="14"/>
      <c r="N119" s="14"/>
      <c r="O119" s="15"/>
      <c r="P119" s="14">
        <f t="shared" si="62"/>
        <v>0</v>
      </c>
      <c r="Q119" s="16" t="str">
        <f t="shared" si="63"/>
        <v/>
      </c>
      <c r="R119" s="14">
        <f t="shared" si="72"/>
        <v>0</v>
      </c>
      <c r="S119" s="14">
        <f t="shared" si="73"/>
        <v>0</v>
      </c>
      <c r="T119" s="14">
        <f t="shared" si="74"/>
        <v>0</v>
      </c>
      <c r="U119" s="14">
        <f t="shared" ref="U119:U126" si="125">SUM(H119,O119)</f>
        <v>0</v>
      </c>
      <c r="V119" s="14">
        <f t="shared" ref="V119:V126" si="126">U119-T119</f>
        <v>0</v>
      </c>
      <c r="W119" s="16" t="str">
        <f t="shared" ref="W119:W134" si="127">IFERROR(100%*(U119/T119),"")</f>
        <v/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9"/>
      <c r="GF119" s="9"/>
      <c r="GG119" s="9"/>
      <c r="GH119" s="9"/>
      <c r="GI119" s="9"/>
      <c r="GJ119" s="9"/>
      <c r="GK119" s="9"/>
      <c r="GL119" s="9"/>
      <c r="GM119" s="9"/>
      <c r="GN119" s="9"/>
    </row>
    <row r="120" spans="1:196" s="5" customFormat="1" ht="28.5" hidden="1" customHeight="1" thickBot="1" x14ac:dyDescent="0.35">
      <c r="A120" s="190"/>
      <c r="B120" s="73">
        <v>180404</v>
      </c>
      <c r="C120" s="119" t="s">
        <v>161</v>
      </c>
      <c r="D120" s="119" t="s">
        <v>80</v>
      </c>
      <c r="E120" s="205" t="s">
        <v>81</v>
      </c>
      <c r="F120" s="15"/>
      <c r="G120" s="15"/>
      <c r="H120" s="15"/>
      <c r="I120" s="16">
        <f t="shared" si="71"/>
        <v>0</v>
      </c>
      <c r="J120" s="14">
        <f t="shared" si="64"/>
        <v>0</v>
      </c>
      <c r="K120" s="16" t="str">
        <f t="shared" si="65"/>
        <v/>
      </c>
      <c r="L120" s="14"/>
      <c r="M120" s="14"/>
      <c r="N120" s="14"/>
      <c r="O120" s="15"/>
      <c r="P120" s="14">
        <f t="shared" si="62"/>
        <v>0</v>
      </c>
      <c r="Q120" s="16" t="str">
        <f t="shared" si="63"/>
        <v/>
      </c>
      <c r="R120" s="14">
        <f t="shared" si="72"/>
        <v>0</v>
      </c>
      <c r="S120" s="14">
        <f t="shared" si="73"/>
        <v>0</v>
      </c>
      <c r="T120" s="14">
        <f t="shared" si="74"/>
        <v>0</v>
      </c>
      <c r="U120" s="14">
        <f t="shared" si="125"/>
        <v>0</v>
      </c>
      <c r="V120" s="14">
        <f t="shared" si="126"/>
        <v>0</v>
      </c>
      <c r="W120" s="16" t="str">
        <f t="shared" si="127"/>
        <v/>
      </c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9"/>
      <c r="GF120" s="9"/>
      <c r="GG120" s="9"/>
      <c r="GH120" s="9"/>
      <c r="GI120" s="9"/>
      <c r="GJ120" s="9"/>
      <c r="GK120" s="9"/>
      <c r="GL120" s="9"/>
      <c r="GM120" s="9"/>
      <c r="GN120" s="9"/>
    </row>
    <row r="121" spans="1:196" s="1" customFormat="1" ht="58.5" hidden="1" customHeight="1" x14ac:dyDescent="0.3">
      <c r="A121" s="190">
        <v>22</v>
      </c>
      <c r="B121" s="73"/>
      <c r="C121" s="119" t="s">
        <v>204</v>
      </c>
      <c r="D121" s="119" t="s">
        <v>76</v>
      </c>
      <c r="E121" s="205" t="s">
        <v>207</v>
      </c>
      <c r="F121" s="15"/>
      <c r="G121" s="15"/>
      <c r="H121" s="15"/>
      <c r="I121" s="16">
        <f t="shared" si="71"/>
        <v>0</v>
      </c>
      <c r="J121" s="14">
        <f t="shared" si="64"/>
        <v>0</v>
      </c>
      <c r="K121" s="16" t="str">
        <f t="shared" si="65"/>
        <v/>
      </c>
      <c r="L121" s="14"/>
      <c r="M121" s="14"/>
      <c r="N121" s="14"/>
      <c r="O121" s="15"/>
      <c r="P121" s="14">
        <f t="shared" si="62"/>
        <v>0</v>
      </c>
      <c r="Q121" s="16" t="str">
        <f t="shared" si="63"/>
        <v/>
      </c>
      <c r="R121" s="14">
        <f t="shared" si="72"/>
        <v>0</v>
      </c>
      <c r="S121" s="14">
        <f t="shared" si="73"/>
        <v>0</v>
      </c>
      <c r="T121" s="14">
        <f t="shared" si="74"/>
        <v>0</v>
      </c>
      <c r="U121" s="14">
        <f t="shared" si="125"/>
        <v>0</v>
      </c>
      <c r="V121" s="14">
        <f t="shared" si="126"/>
        <v>0</v>
      </c>
      <c r="W121" s="16" t="str">
        <f t="shared" si="127"/>
        <v/>
      </c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</row>
    <row r="122" spans="1:196" s="1" customFormat="1" ht="58.5" hidden="1" customHeight="1" x14ac:dyDescent="0.3">
      <c r="A122" s="190">
        <v>24</v>
      </c>
      <c r="B122" s="73"/>
      <c r="C122" s="119" t="s">
        <v>163</v>
      </c>
      <c r="D122" s="119" t="s">
        <v>84</v>
      </c>
      <c r="E122" s="205" t="s">
        <v>164</v>
      </c>
      <c r="F122" s="15"/>
      <c r="G122" s="15"/>
      <c r="H122" s="15"/>
      <c r="I122" s="16">
        <f t="shared" si="71"/>
        <v>0</v>
      </c>
      <c r="J122" s="14">
        <f t="shared" si="64"/>
        <v>0</v>
      </c>
      <c r="K122" s="16" t="str">
        <f t="shared" si="65"/>
        <v/>
      </c>
      <c r="L122" s="14"/>
      <c r="M122" s="14"/>
      <c r="N122" s="14"/>
      <c r="O122" s="15"/>
      <c r="P122" s="14">
        <f t="shared" si="62"/>
        <v>0</v>
      </c>
      <c r="Q122" s="16" t="str">
        <f t="shared" si="63"/>
        <v/>
      </c>
      <c r="R122" s="14">
        <f t="shared" si="72"/>
        <v>0</v>
      </c>
      <c r="S122" s="14">
        <f t="shared" si="73"/>
        <v>0</v>
      </c>
      <c r="T122" s="14">
        <f t="shared" si="74"/>
        <v>0</v>
      </c>
      <c r="U122" s="14">
        <f t="shared" si="125"/>
        <v>0</v>
      </c>
      <c r="V122" s="14">
        <f t="shared" si="126"/>
        <v>0</v>
      </c>
      <c r="W122" s="16" t="str">
        <f t="shared" si="127"/>
        <v/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</row>
    <row r="123" spans="1:196" s="59" customFormat="1" ht="58.5" hidden="1" customHeight="1" x14ac:dyDescent="0.3">
      <c r="A123" s="74"/>
      <c r="B123" s="51"/>
      <c r="C123" s="121"/>
      <c r="D123" s="122"/>
      <c r="E123" s="202" t="s">
        <v>196</v>
      </c>
      <c r="F123" s="35"/>
      <c r="G123" s="24"/>
      <c r="H123" s="35"/>
      <c r="I123" s="16">
        <f t="shared" si="71"/>
        <v>0</v>
      </c>
      <c r="J123" s="14">
        <f t="shared" si="64"/>
        <v>0</v>
      </c>
      <c r="K123" s="16" t="str">
        <f t="shared" si="65"/>
        <v/>
      </c>
      <c r="L123" s="21"/>
      <c r="M123" s="21"/>
      <c r="N123" s="21"/>
      <c r="O123" s="21"/>
      <c r="P123" s="14">
        <f t="shared" si="62"/>
        <v>0</v>
      </c>
      <c r="Q123" s="16" t="str">
        <f t="shared" si="63"/>
        <v/>
      </c>
      <c r="R123" s="14">
        <f t="shared" si="72"/>
        <v>0</v>
      </c>
      <c r="S123" s="14">
        <f t="shared" si="73"/>
        <v>0</v>
      </c>
      <c r="T123" s="14">
        <f t="shared" si="74"/>
        <v>0</v>
      </c>
      <c r="U123" s="14">
        <f t="shared" si="125"/>
        <v>0</v>
      </c>
      <c r="V123" s="14">
        <f t="shared" si="126"/>
        <v>0</v>
      </c>
      <c r="W123" s="16" t="str">
        <f t="shared" si="127"/>
        <v/>
      </c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57"/>
      <c r="CX123" s="57"/>
      <c r="CY123" s="57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57"/>
      <c r="DS123" s="57"/>
      <c r="DT123" s="57"/>
      <c r="DU123" s="57"/>
      <c r="DV123" s="57"/>
      <c r="DW123" s="57"/>
      <c r="DX123" s="57"/>
      <c r="DY123" s="57"/>
      <c r="DZ123" s="57"/>
      <c r="EA123" s="57"/>
      <c r="EB123" s="57"/>
      <c r="EC123" s="57"/>
      <c r="ED123" s="57"/>
      <c r="EE123" s="57"/>
      <c r="EF123" s="57"/>
      <c r="EG123" s="57"/>
      <c r="EH123" s="57"/>
      <c r="EI123" s="57"/>
      <c r="EJ123" s="57"/>
      <c r="EK123" s="57"/>
      <c r="EL123" s="57"/>
      <c r="EM123" s="57"/>
      <c r="EN123" s="57"/>
      <c r="EO123" s="57"/>
      <c r="EP123" s="57"/>
      <c r="EQ123" s="57"/>
      <c r="ER123" s="57"/>
      <c r="ES123" s="57"/>
      <c r="ET123" s="57"/>
      <c r="EU123" s="57"/>
      <c r="EV123" s="57"/>
      <c r="EW123" s="57"/>
      <c r="EX123" s="57"/>
      <c r="EY123" s="57"/>
      <c r="EZ123" s="57"/>
      <c r="FA123" s="57"/>
      <c r="FB123" s="57"/>
      <c r="FC123" s="57"/>
      <c r="FD123" s="57"/>
      <c r="FE123" s="57"/>
      <c r="FF123" s="57"/>
      <c r="FG123" s="57"/>
      <c r="FH123" s="57"/>
      <c r="FI123" s="57"/>
      <c r="FJ123" s="57"/>
      <c r="FK123" s="57"/>
      <c r="FL123" s="57"/>
      <c r="FM123" s="57"/>
      <c r="FN123" s="57"/>
      <c r="FO123" s="57"/>
      <c r="FP123" s="57"/>
      <c r="FQ123" s="57"/>
      <c r="FR123" s="57"/>
      <c r="FS123" s="57"/>
      <c r="FT123" s="57"/>
      <c r="FU123" s="57"/>
      <c r="FV123" s="57"/>
      <c r="FW123" s="57"/>
      <c r="FX123" s="57"/>
      <c r="FY123" s="57"/>
      <c r="FZ123" s="57"/>
      <c r="GA123" s="57"/>
      <c r="GB123" s="57"/>
      <c r="GC123" s="57"/>
      <c r="GD123" s="57"/>
      <c r="GE123" s="58"/>
      <c r="GF123" s="58"/>
      <c r="GG123" s="58"/>
      <c r="GH123" s="58"/>
      <c r="GI123" s="58"/>
      <c r="GJ123" s="58"/>
      <c r="GK123" s="58"/>
      <c r="GL123" s="58"/>
      <c r="GM123" s="58"/>
      <c r="GN123" s="58"/>
    </row>
    <row r="124" spans="1:196" s="59" customFormat="1" ht="58.5" hidden="1" customHeight="1" x14ac:dyDescent="0.3">
      <c r="A124" s="74"/>
      <c r="B124" s="51"/>
      <c r="C124" s="121"/>
      <c r="D124" s="122"/>
      <c r="E124" s="202" t="s">
        <v>197</v>
      </c>
      <c r="F124" s="35"/>
      <c r="G124" s="24"/>
      <c r="H124" s="35"/>
      <c r="I124" s="16">
        <f t="shared" si="71"/>
        <v>0</v>
      </c>
      <c r="J124" s="14">
        <f t="shared" si="64"/>
        <v>0</v>
      </c>
      <c r="K124" s="16" t="str">
        <f t="shared" si="65"/>
        <v/>
      </c>
      <c r="L124" s="21"/>
      <c r="M124" s="21"/>
      <c r="N124" s="21"/>
      <c r="O124" s="21"/>
      <c r="P124" s="14">
        <f t="shared" si="62"/>
        <v>0</v>
      </c>
      <c r="Q124" s="16" t="str">
        <f t="shared" si="63"/>
        <v/>
      </c>
      <c r="R124" s="14">
        <f t="shared" si="72"/>
        <v>0</v>
      </c>
      <c r="S124" s="14">
        <f t="shared" si="73"/>
        <v>0</v>
      </c>
      <c r="T124" s="14">
        <f t="shared" si="74"/>
        <v>0</v>
      </c>
      <c r="U124" s="14">
        <f t="shared" si="125"/>
        <v>0</v>
      </c>
      <c r="V124" s="14">
        <f t="shared" si="126"/>
        <v>0</v>
      </c>
      <c r="W124" s="16" t="str">
        <f t="shared" si="127"/>
        <v/>
      </c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  <c r="CM124" s="57"/>
      <c r="CN124" s="57"/>
      <c r="CO124" s="57"/>
      <c r="CP124" s="57"/>
      <c r="CQ124" s="57"/>
      <c r="CR124" s="57"/>
      <c r="CS124" s="57"/>
      <c r="CT124" s="57"/>
      <c r="CU124" s="57"/>
      <c r="CV124" s="57"/>
      <c r="CW124" s="57"/>
      <c r="CX124" s="57"/>
      <c r="CY124" s="57"/>
      <c r="CZ124" s="57"/>
      <c r="DA124" s="57"/>
      <c r="DB124" s="57"/>
      <c r="DC124" s="57"/>
      <c r="DD124" s="57"/>
      <c r="DE124" s="57"/>
      <c r="DF124" s="57"/>
      <c r="DG124" s="57"/>
      <c r="DH124" s="57"/>
      <c r="DI124" s="57"/>
      <c r="DJ124" s="57"/>
      <c r="DK124" s="57"/>
      <c r="DL124" s="57"/>
      <c r="DM124" s="57"/>
      <c r="DN124" s="57"/>
      <c r="DO124" s="57"/>
      <c r="DP124" s="57"/>
      <c r="DQ124" s="57"/>
      <c r="DR124" s="57"/>
      <c r="DS124" s="57"/>
      <c r="DT124" s="57"/>
      <c r="DU124" s="57"/>
      <c r="DV124" s="57"/>
      <c r="DW124" s="57"/>
      <c r="DX124" s="57"/>
      <c r="DY124" s="57"/>
      <c r="DZ124" s="57"/>
      <c r="EA124" s="57"/>
      <c r="EB124" s="57"/>
      <c r="EC124" s="57"/>
      <c r="ED124" s="57"/>
      <c r="EE124" s="57"/>
      <c r="EF124" s="57"/>
      <c r="EG124" s="57"/>
      <c r="EH124" s="57"/>
      <c r="EI124" s="57"/>
      <c r="EJ124" s="57"/>
      <c r="EK124" s="57"/>
      <c r="EL124" s="57"/>
      <c r="EM124" s="57"/>
      <c r="EN124" s="57"/>
      <c r="EO124" s="57"/>
      <c r="EP124" s="57"/>
      <c r="EQ124" s="57"/>
      <c r="ER124" s="57"/>
      <c r="ES124" s="57"/>
      <c r="ET124" s="57"/>
      <c r="EU124" s="57"/>
      <c r="EV124" s="57"/>
      <c r="EW124" s="57"/>
      <c r="EX124" s="57"/>
      <c r="EY124" s="57"/>
      <c r="EZ124" s="57"/>
      <c r="FA124" s="57"/>
      <c r="FB124" s="57"/>
      <c r="FC124" s="57"/>
      <c r="FD124" s="57"/>
      <c r="FE124" s="57"/>
      <c r="FF124" s="57"/>
      <c r="FG124" s="57"/>
      <c r="FH124" s="57"/>
      <c r="FI124" s="57"/>
      <c r="FJ124" s="57"/>
      <c r="FK124" s="57"/>
      <c r="FL124" s="57"/>
      <c r="FM124" s="57"/>
      <c r="FN124" s="57"/>
      <c r="FO124" s="57"/>
      <c r="FP124" s="57"/>
      <c r="FQ124" s="57"/>
      <c r="FR124" s="57"/>
      <c r="FS124" s="57"/>
      <c r="FT124" s="57"/>
      <c r="FU124" s="57"/>
      <c r="FV124" s="57"/>
      <c r="FW124" s="57"/>
      <c r="FX124" s="57"/>
      <c r="FY124" s="57"/>
      <c r="FZ124" s="57"/>
      <c r="GA124" s="57"/>
      <c r="GB124" s="57"/>
      <c r="GC124" s="57"/>
      <c r="GD124" s="57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</row>
    <row r="125" spans="1:196" s="1" customFormat="1" ht="58.5" hidden="1" customHeight="1" x14ac:dyDescent="0.3">
      <c r="A125" s="190">
        <v>25</v>
      </c>
      <c r="B125" s="73"/>
      <c r="C125" s="119" t="s">
        <v>187</v>
      </c>
      <c r="D125" s="119" t="s">
        <v>83</v>
      </c>
      <c r="E125" s="205" t="s">
        <v>188</v>
      </c>
      <c r="F125" s="15"/>
      <c r="G125" s="15"/>
      <c r="H125" s="15"/>
      <c r="I125" s="16">
        <f t="shared" si="71"/>
        <v>0</v>
      </c>
      <c r="J125" s="14">
        <f t="shared" si="64"/>
        <v>0</v>
      </c>
      <c r="K125" s="16" t="str">
        <f t="shared" si="65"/>
        <v/>
      </c>
      <c r="L125" s="14"/>
      <c r="M125" s="14"/>
      <c r="N125" s="14"/>
      <c r="O125" s="15"/>
      <c r="P125" s="14">
        <f t="shared" si="62"/>
        <v>0</v>
      </c>
      <c r="Q125" s="16" t="str">
        <f t="shared" si="63"/>
        <v/>
      </c>
      <c r="R125" s="14">
        <f t="shared" si="72"/>
        <v>0</v>
      </c>
      <c r="S125" s="14">
        <f t="shared" si="73"/>
        <v>0</v>
      </c>
      <c r="T125" s="14">
        <f t="shared" si="74"/>
        <v>0</v>
      </c>
      <c r="U125" s="14">
        <f t="shared" si="125"/>
        <v>0</v>
      </c>
      <c r="V125" s="14">
        <f t="shared" si="126"/>
        <v>0</v>
      </c>
      <c r="W125" s="16" t="str">
        <f t="shared" si="127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1" customFormat="1" ht="39" hidden="1" customHeight="1" x14ac:dyDescent="0.3">
      <c r="A126" s="190"/>
      <c r="B126" s="73"/>
      <c r="C126" s="119" t="s">
        <v>206</v>
      </c>
      <c r="D126" s="119" t="s">
        <v>76</v>
      </c>
      <c r="E126" s="205" t="s">
        <v>162</v>
      </c>
      <c r="F126" s="15"/>
      <c r="G126" s="15"/>
      <c r="H126" s="15"/>
      <c r="I126" s="16">
        <f t="shared" si="71"/>
        <v>0</v>
      </c>
      <c r="J126" s="14">
        <f t="shared" si="64"/>
        <v>0</v>
      </c>
      <c r="K126" s="16" t="str">
        <f t="shared" si="65"/>
        <v/>
      </c>
      <c r="L126" s="14"/>
      <c r="M126" s="14"/>
      <c r="N126" s="14"/>
      <c r="O126" s="15"/>
      <c r="P126" s="14">
        <f t="shared" si="62"/>
        <v>0</v>
      </c>
      <c r="Q126" s="16" t="str">
        <f t="shared" si="63"/>
        <v/>
      </c>
      <c r="R126" s="14">
        <f t="shared" si="72"/>
        <v>0</v>
      </c>
      <c r="S126" s="14">
        <f t="shared" si="73"/>
        <v>0</v>
      </c>
      <c r="T126" s="14">
        <f t="shared" si="74"/>
        <v>0</v>
      </c>
      <c r="U126" s="14">
        <f t="shared" si="125"/>
        <v>0</v>
      </c>
      <c r="V126" s="14">
        <f t="shared" si="126"/>
        <v>0</v>
      </c>
      <c r="W126" s="16" t="str">
        <f t="shared" si="127"/>
        <v/>
      </c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</row>
    <row r="127" spans="1:196" s="1" customFormat="1" ht="58.5" hidden="1" customHeight="1" x14ac:dyDescent="0.3">
      <c r="A127" s="190">
        <v>24</v>
      </c>
      <c r="B127" s="73"/>
      <c r="C127" s="119" t="s">
        <v>163</v>
      </c>
      <c r="D127" s="119" t="s">
        <v>84</v>
      </c>
      <c r="E127" s="205" t="s">
        <v>164</v>
      </c>
      <c r="F127" s="15"/>
      <c r="G127" s="15"/>
      <c r="H127" s="15"/>
      <c r="I127" s="16">
        <f t="shared" si="71"/>
        <v>0</v>
      </c>
      <c r="J127" s="14">
        <f t="shared" si="64"/>
        <v>0</v>
      </c>
      <c r="K127" s="16" t="str">
        <f t="shared" si="65"/>
        <v/>
      </c>
      <c r="L127" s="14"/>
      <c r="M127" s="14"/>
      <c r="N127" s="14"/>
      <c r="O127" s="15"/>
      <c r="P127" s="14">
        <f t="shared" si="62"/>
        <v>0</v>
      </c>
      <c r="Q127" s="16" t="str">
        <f t="shared" si="63"/>
        <v/>
      </c>
      <c r="R127" s="14">
        <f t="shared" si="72"/>
        <v>0</v>
      </c>
      <c r="S127" s="14">
        <f t="shared" si="73"/>
        <v>0</v>
      </c>
      <c r="T127" s="14">
        <f t="shared" si="74"/>
        <v>0</v>
      </c>
      <c r="U127" s="14">
        <f t="shared" ref="U127:U135" si="128">SUM(H127,O127)</f>
        <v>0</v>
      </c>
      <c r="V127" s="14">
        <f t="shared" si="75"/>
        <v>0</v>
      </c>
      <c r="W127" s="16" t="str">
        <f t="shared" si="127"/>
        <v/>
      </c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</row>
    <row r="128" spans="1:196" s="76" customFormat="1" ht="54.75" hidden="1" customHeight="1" thickBot="1" x14ac:dyDescent="0.35">
      <c r="A128" s="200"/>
      <c r="B128" s="74"/>
      <c r="C128" s="120"/>
      <c r="D128" s="120"/>
      <c r="E128" s="208" t="s">
        <v>221</v>
      </c>
      <c r="F128" s="21"/>
      <c r="G128" s="21"/>
      <c r="H128" s="21"/>
      <c r="I128" s="16">
        <f t="shared" si="71"/>
        <v>0</v>
      </c>
      <c r="J128" s="14">
        <f t="shared" si="64"/>
        <v>0</v>
      </c>
      <c r="K128" s="16" t="str">
        <f t="shared" si="65"/>
        <v/>
      </c>
      <c r="L128" s="21"/>
      <c r="M128" s="21"/>
      <c r="N128" s="21"/>
      <c r="O128" s="21"/>
      <c r="P128" s="14">
        <f t="shared" si="62"/>
        <v>0</v>
      </c>
      <c r="Q128" s="16" t="str">
        <f t="shared" si="63"/>
        <v/>
      </c>
      <c r="R128" s="14">
        <f t="shared" si="72"/>
        <v>0</v>
      </c>
      <c r="S128" s="14">
        <f t="shared" si="73"/>
        <v>0</v>
      </c>
      <c r="T128" s="14">
        <f t="shared" si="74"/>
        <v>0</v>
      </c>
      <c r="U128" s="14">
        <f t="shared" si="128"/>
        <v>0</v>
      </c>
      <c r="V128" s="14">
        <f t="shared" si="75"/>
        <v>0</v>
      </c>
      <c r="W128" s="16" t="str">
        <f t="shared" si="127"/>
        <v/>
      </c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/>
      <c r="DF128" s="46"/>
      <c r="DG128" s="46"/>
      <c r="DH128" s="46"/>
      <c r="DI128" s="46"/>
      <c r="DJ128" s="46"/>
      <c r="DK128" s="46"/>
      <c r="DL128" s="46"/>
      <c r="DM128" s="46"/>
      <c r="DN128" s="46"/>
      <c r="DO128" s="46"/>
      <c r="DP128" s="46"/>
      <c r="DQ128" s="46"/>
      <c r="DR128" s="46"/>
      <c r="DS128" s="46"/>
      <c r="DT128" s="46"/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J128" s="46"/>
      <c r="EK128" s="46"/>
      <c r="EL128" s="46"/>
      <c r="EM128" s="46"/>
      <c r="EN128" s="46"/>
      <c r="EO128" s="46"/>
      <c r="EP128" s="46"/>
      <c r="EQ128" s="46"/>
      <c r="ER128" s="46"/>
      <c r="ES128" s="46"/>
      <c r="ET128" s="46"/>
      <c r="EU128" s="46"/>
      <c r="EV128" s="46"/>
      <c r="EW128" s="46"/>
      <c r="EX128" s="46"/>
      <c r="EY128" s="46"/>
      <c r="EZ128" s="46"/>
      <c r="FA128" s="46"/>
      <c r="FB128" s="46"/>
      <c r="FC128" s="46"/>
      <c r="FD128" s="46"/>
      <c r="FE128" s="46"/>
      <c r="FF128" s="46"/>
      <c r="FG128" s="46"/>
      <c r="FH128" s="46"/>
      <c r="FI128" s="46"/>
      <c r="FJ128" s="46"/>
      <c r="FK128" s="46"/>
      <c r="FL128" s="46"/>
      <c r="FM128" s="46"/>
      <c r="FN128" s="46"/>
      <c r="FO128" s="46"/>
      <c r="FP128" s="46"/>
      <c r="FQ128" s="46"/>
      <c r="FR128" s="46"/>
      <c r="FS128" s="46"/>
      <c r="FT128" s="46"/>
      <c r="FU128" s="46"/>
      <c r="FV128" s="46"/>
      <c r="FW128" s="46"/>
      <c r="FX128" s="46"/>
      <c r="FY128" s="46"/>
      <c r="FZ128" s="46"/>
      <c r="GA128" s="46"/>
      <c r="GB128" s="46"/>
      <c r="GC128" s="46"/>
      <c r="GD128" s="46"/>
      <c r="GE128" s="75"/>
      <c r="GF128" s="75"/>
      <c r="GG128" s="75"/>
      <c r="GH128" s="75"/>
      <c r="GI128" s="75"/>
      <c r="GJ128" s="75"/>
      <c r="GK128" s="75"/>
      <c r="GL128" s="75"/>
      <c r="GM128" s="75"/>
      <c r="GN128" s="75"/>
    </row>
    <row r="129" spans="1:196" s="76" customFormat="1" ht="41.25" hidden="1" customHeight="1" thickBot="1" x14ac:dyDescent="0.35">
      <c r="A129" s="200"/>
      <c r="B129" s="74"/>
      <c r="C129" s="120"/>
      <c r="D129" s="120"/>
      <c r="E129" s="208" t="s">
        <v>222</v>
      </c>
      <c r="F129" s="21"/>
      <c r="G129" s="21"/>
      <c r="H129" s="21"/>
      <c r="I129" s="16">
        <f t="shared" si="71"/>
        <v>0</v>
      </c>
      <c r="J129" s="14">
        <f t="shared" si="64"/>
        <v>0</v>
      </c>
      <c r="K129" s="16" t="str">
        <f t="shared" si="65"/>
        <v/>
      </c>
      <c r="L129" s="21"/>
      <c r="M129" s="21"/>
      <c r="N129" s="21"/>
      <c r="O129" s="21"/>
      <c r="P129" s="14">
        <f t="shared" si="62"/>
        <v>0</v>
      </c>
      <c r="Q129" s="16" t="str">
        <f t="shared" si="63"/>
        <v/>
      </c>
      <c r="R129" s="14">
        <f t="shared" si="72"/>
        <v>0</v>
      </c>
      <c r="S129" s="14">
        <f t="shared" si="73"/>
        <v>0</v>
      </c>
      <c r="T129" s="14">
        <f t="shared" si="74"/>
        <v>0</v>
      </c>
      <c r="U129" s="14">
        <f t="shared" si="128"/>
        <v>0</v>
      </c>
      <c r="V129" s="14">
        <f t="shared" si="75"/>
        <v>0</v>
      </c>
      <c r="W129" s="16" t="str">
        <f t="shared" si="127"/>
        <v/>
      </c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H129" s="46"/>
      <c r="DI129" s="46"/>
      <c r="DJ129" s="46"/>
      <c r="DK129" s="46"/>
      <c r="DL129" s="46"/>
      <c r="DM129" s="46"/>
      <c r="DN129" s="46"/>
      <c r="DO129" s="46"/>
      <c r="DP129" s="46"/>
      <c r="DQ129" s="46"/>
      <c r="DR129" s="46"/>
      <c r="DS129" s="46"/>
      <c r="DT129" s="46"/>
      <c r="DU129" s="46"/>
      <c r="DV129" s="46"/>
      <c r="DW129" s="46"/>
      <c r="DX129" s="46"/>
      <c r="DY129" s="46"/>
      <c r="DZ129" s="46"/>
      <c r="EA129" s="46"/>
      <c r="EB129" s="46"/>
      <c r="EC129" s="46"/>
      <c r="ED129" s="46"/>
      <c r="EE129" s="46"/>
      <c r="EF129" s="46"/>
      <c r="EG129" s="46"/>
      <c r="EH129" s="46"/>
      <c r="EI129" s="46"/>
      <c r="EJ129" s="46"/>
      <c r="EK129" s="46"/>
      <c r="EL129" s="46"/>
      <c r="EM129" s="46"/>
      <c r="EN129" s="46"/>
      <c r="EO129" s="46"/>
      <c r="EP129" s="46"/>
      <c r="EQ129" s="46"/>
      <c r="ER129" s="46"/>
      <c r="ES129" s="46"/>
      <c r="ET129" s="46"/>
      <c r="EU129" s="46"/>
      <c r="EV129" s="46"/>
      <c r="EW129" s="46"/>
      <c r="EX129" s="46"/>
      <c r="EY129" s="46"/>
      <c r="EZ129" s="46"/>
      <c r="FA129" s="46"/>
      <c r="FB129" s="46"/>
      <c r="FC129" s="46"/>
      <c r="FD129" s="46"/>
      <c r="FE129" s="46"/>
      <c r="FF129" s="46"/>
      <c r="FG129" s="46"/>
      <c r="FH129" s="46"/>
      <c r="FI129" s="46"/>
      <c r="FJ129" s="46"/>
      <c r="FK129" s="46"/>
      <c r="FL129" s="46"/>
      <c r="FM129" s="46"/>
      <c r="FN129" s="46"/>
      <c r="FO129" s="46"/>
      <c r="FP129" s="46"/>
      <c r="FQ129" s="46"/>
      <c r="FR129" s="46"/>
      <c r="FS129" s="46"/>
      <c r="FT129" s="46"/>
      <c r="FU129" s="46"/>
      <c r="FV129" s="46"/>
      <c r="FW129" s="46"/>
      <c r="FX129" s="46"/>
      <c r="FY129" s="46"/>
      <c r="FZ129" s="46"/>
      <c r="GA129" s="46"/>
      <c r="GB129" s="46"/>
      <c r="GC129" s="46"/>
      <c r="GD129" s="46"/>
      <c r="GE129" s="75"/>
      <c r="GF129" s="75"/>
      <c r="GG129" s="75"/>
      <c r="GH129" s="75"/>
      <c r="GI129" s="75"/>
      <c r="GJ129" s="75"/>
      <c r="GK129" s="75"/>
      <c r="GL129" s="75"/>
      <c r="GM129" s="75"/>
      <c r="GN129" s="75"/>
    </row>
    <row r="130" spans="1:196" s="1" customFormat="1" ht="39.75" hidden="1" customHeight="1" x14ac:dyDescent="0.3">
      <c r="A130" s="190">
        <v>25</v>
      </c>
      <c r="B130" s="73"/>
      <c r="C130" s="119" t="s">
        <v>187</v>
      </c>
      <c r="D130" s="119" t="s">
        <v>83</v>
      </c>
      <c r="E130" s="205" t="s">
        <v>188</v>
      </c>
      <c r="F130" s="15"/>
      <c r="G130" s="15"/>
      <c r="H130" s="15"/>
      <c r="I130" s="16">
        <f t="shared" si="71"/>
        <v>0</v>
      </c>
      <c r="J130" s="14">
        <f t="shared" si="64"/>
        <v>0</v>
      </c>
      <c r="K130" s="16" t="str">
        <f t="shared" si="65"/>
        <v/>
      </c>
      <c r="L130" s="14"/>
      <c r="M130" s="14"/>
      <c r="N130" s="14"/>
      <c r="O130" s="15"/>
      <c r="P130" s="14">
        <f t="shared" si="62"/>
        <v>0</v>
      </c>
      <c r="Q130" s="16" t="str">
        <f t="shared" si="63"/>
        <v/>
      </c>
      <c r="R130" s="14">
        <f t="shared" si="72"/>
        <v>0</v>
      </c>
      <c r="S130" s="14">
        <f t="shared" si="73"/>
        <v>0</v>
      </c>
      <c r="T130" s="14">
        <f t="shared" si="74"/>
        <v>0</v>
      </c>
      <c r="U130" s="14">
        <f t="shared" si="128"/>
        <v>0</v>
      </c>
      <c r="V130" s="14">
        <f t="shared" si="75"/>
        <v>0</v>
      </c>
      <c r="W130" s="16" t="str">
        <f t="shared" si="127"/>
        <v/>
      </c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</row>
    <row r="131" spans="1:196" s="5" customFormat="1" ht="42" hidden="1" customHeight="1" thickBot="1" x14ac:dyDescent="0.35">
      <c r="A131" s="190"/>
      <c r="B131" s="73"/>
      <c r="C131" s="119" t="s">
        <v>268</v>
      </c>
      <c r="D131" s="119" t="s">
        <v>229</v>
      </c>
      <c r="E131" s="205" t="s">
        <v>269</v>
      </c>
      <c r="F131" s="15"/>
      <c r="G131" s="15"/>
      <c r="H131" s="15"/>
      <c r="I131" s="16">
        <f t="shared" si="71"/>
        <v>0</v>
      </c>
      <c r="J131" s="14">
        <f t="shared" si="64"/>
        <v>0</v>
      </c>
      <c r="K131" s="16" t="str">
        <f t="shared" si="65"/>
        <v/>
      </c>
      <c r="L131" s="14"/>
      <c r="M131" s="14"/>
      <c r="N131" s="14"/>
      <c r="O131" s="15"/>
      <c r="P131" s="14">
        <f t="shared" si="62"/>
        <v>0</v>
      </c>
      <c r="Q131" s="16" t="str">
        <f t="shared" si="63"/>
        <v/>
      </c>
      <c r="R131" s="14">
        <f t="shared" si="72"/>
        <v>0</v>
      </c>
      <c r="S131" s="14">
        <f t="shared" si="73"/>
        <v>0</v>
      </c>
      <c r="T131" s="14">
        <f t="shared" si="74"/>
        <v>0</v>
      </c>
      <c r="U131" s="14">
        <f t="shared" si="128"/>
        <v>0</v>
      </c>
      <c r="V131" s="14">
        <f t="shared" si="75"/>
        <v>0</v>
      </c>
      <c r="W131" s="16" t="str">
        <f t="shared" si="127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9"/>
      <c r="GF131" s="9"/>
      <c r="GG131" s="9"/>
      <c r="GH131" s="9"/>
      <c r="GI131" s="9"/>
      <c r="GJ131" s="9"/>
      <c r="GK131" s="9"/>
      <c r="GL131" s="9"/>
      <c r="GM131" s="9"/>
      <c r="GN131" s="9"/>
    </row>
    <row r="132" spans="1:196" s="76" customFormat="1" ht="47.25" hidden="1" customHeight="1" thickBot="1" x14ac:dyDescent="0.35">
      <c r="A132" s="200"/>
      <c r="B132" s="74"/>
      <c r="C132" s="120"/>
      <c r="D132" s="120"/>
      <c r="E132" s="208" t="s">
        <v>275</v>
      </c>
      <c r="F132" s="21"/>
      <c r="G132" s="21"/>
      <c r="H132" s="21"/>
      <c r="I132" s="16">
        <f t="shared" si="71"/>
        <v>0</v>
      </c>
      <c r="J132" s="14">
        <f t="shared" si="64"/>
        <v>0</v>
      </c>
      <c r="K132" s="16" t="str">
        <f t="shared" si="65"/>
        <v/>
      </c>
      <c r="L132" s="33"/>
      <c r="M132" s="33"/>
      <c r="N132" s="33"/>
      <c r="O132" s="33"/>
      <c r="P132" s="14">
        <f t="shared" si="62"/>
        <v>0</v>
      </c>
      <c r="Q132" s="16" t="str">
        <f t="shared" si="63"/>
        <v/>
      </c>
      <c r="R132" s="14">
        <f t="shared" si="72"/>
        <v>0</v>
      </c>
      <c r="S132" s="14">
        <f t="shared" si="73"/>
        <v>0</v>
      </c>
      <c r="T132" s="14">
        <f t="shared" si="74"/>
        <v>0</v>
      </c>
      <c r="U132" s="14">
        <f t="shared" si="128"/>
        <v>0</v>
      </c>
      <c r="V132" s="14">
        <f t="shared" si="75"/>
        <v>0</v>
      </c>
      <c r="W132" s="16" t="str">
        <f t="shared" si="127"/>
        <v/>
      </c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/>
      <c r="DF132" s="46"/>
      <c r="DG132" s="46"/>
      <c r="DH132" s="46"/>
      <c r="DI132" s="46"/>
      <c r="DJ132" s="46"/>
      <c r="DK132" s="46"/>
      <c r="DL132" s="46"/>
      <c r="DM132" s="46"/>
      <c r="DN132" s="46"/>
      <c r="DO132" s="46"/>
      <c r="DP132" s="46"/>
      <c r="DQ132" s="46"/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J132" s="46"/>
      <c r="EK132" s="46"/>
      <c r="EL132" s="46"/>
      <c r="EM132" s="46"/>
      <c r="EN132" s="46"/>
      <c r="EO132" s="46"/>
      <c r="EP132" s="46"/>
      <c r="EQ132" s="46"/>
      <c r="ER132" s="46"/>
      <c r="ES132" s="46"/>
      <c r="ET132" s="46"/>
      <c r="EU132" s="46"/>
      <c r="EV132" s="46"/>
      <c r="EW132" s="46"/>
      <c r="EX132" s="46"/>
      <c r="EY132" s="46"/>
      <c r="EZ132" s="46"/>
      <c r="FA132" s="46"/>
      <c r="FB132" s="46"/>
      <c r="FC132" s="46"/>
      <c r="FD132" s="46"/>
      <c r="FE132" s="46"/>
      <c r="FF132" s="46"/>
      <c r="FG132" s="46"/>
      <c r="FH132" s="46"/>
      <c r="FI132" s="46"/>
      <c r="FJ132" s="46"/>
      <c r="FK132" s="46"/>
      <c r="FL132" s="46"/>
      <c r="FM132" s="46"/>
      <c r="FN132" s="46"/>
      <c r="FO132" s="46"/>
      <c r="FP132" s="46"/>
      <c r="FQ132" s="46"/>
      <c r="FR132" s="46"/>
      <c r="FS132" s="46"/>
      <c r="FT132" s="46"/>
      <c r="FU132" s="46"/>
      <c r="FV132" s="46"/>
      <c r="FW132" s="46"/>
      <c r="FX132" s="46"/>
      <c r="FY132" s="46"/>
      <c r="FZ132" s="46"/>
      <c r="GA132" s="46"/>
      <c r="GB132" s="46"/>
      <c r="GC132" s="46"/>
      <c r="GD132" s="46"/>
      <c r="GE132" s="75"/>
      <c r="GF132" s="75"/>
      <c r="GG132" s="75"/>
      <c r="GH132" s="75"/>
      <c r="GI132" s="75"/>
      <c r="GJ132" s="75"/>
      <c r="GK132" s="75"/>
      <c r="GL132" s="75"/>
      <c r="GM132" s="75"/>
      <c r="GN132" s="75"/>
    </row>
    <row r="133" spans="1:196" s="5" customFormat="1" ht="30.75" hidden="1" customHeight="1" thickBot="1" x14ac:dyDescent="0.35">
      <c r="A133" s="190"/>
      <c r="B133" s="73"/>
      <c r="C133" s="119" t="s">
        <v>244</v>
      </c>
      <c r="D133" s="119" t="s">
        <v>76</v>
      </c>
      <c r="E133" s="205" t="s">
        <v>245</v>
      </c>
      <c r="F133" s="15"/>
      <c r="G133" s="15"/>
      <c r="H133" s="15"/>
      <c r="I133" s="16">
        <f t="shared" si="71"/>
        <v>0</v>
      </c>
      <c r="J133" s="14">
        <f t="shared" si="64"/>
        <v>0</v>
      </c>
      <c r="K133" s="16" t="str">
        <f t="shared" si="65"/>
        <v/>
      </c>
      <c r="L133" s="14"/>
      <c r="M133" s="14"/>
      <c r="N133" s="14"/>
      <c r="O133" s="15"/>
      <c r="P133" s="14">
        <f t="shared" si="62"/>
        <v>0</v>
      </c>
      <c r="Q133" s="16" t="str">
        <f t="shared" si="63"/>
        <v/>
      </c>
      <c r="R133" s="14">
        <f t="shared" si="72"/>
        <v>0</v>
      </c>
      <c r="S133" s="14">
        <f t="shared" si="73"/>
        <v>0</v>
      </c>
      <c r="T133" s="14">
        <f t="shared" si="74"/>
        <v>0</v>
      </c>
      <c r="U133" s="14">
        <f t="shared" si="128"/>
        <v>0</v>
      </c>
      <c r="V133" s="14">
        <f t="shared" si="75"/>
        <v>0</v>
      </c>
      <c r="W133" s="16" t="str">
        <f t="shared" si="127"/>
        <v/>
      </c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9"/>
      <c r="GF133" s="9"/>
      <c r="GG133" s="9"/>
      <c r="GH133" s="9"/>
      <c r="GI133" s="9"/>
      <c r="GJ133" s="9"/>
      <c r="GK133" s="9"/>
      <c r="GL133" s="9"/>
      <c r="GM133" s="9"/>
      <c r="GN133" s="9"/>
    </row>
    <row r="134" spans="1:196" s="5" customFormat="1" ht="39" customHeight="1" thickBot="1" x14ac:dyDescent="0.35">
      <c r="A134" s="190"/>
      <c r="B134" s="73"/>
      <c r="C134" s="119" t="s">
        <v>206</v>
      </c>
      <c r="D134" s="119" t="s">
        <v>76</v>
      </c>
      <c r="E134" s="205" t="s">
        <v>162</v>
      </c>
      <c r="F134" s="15">
        <v>89.7</v>
      </c>
      <c r="G134" s="15"/>
      <c r="H134" s="15"/>
      <c r="I134" s="29">
        <f t="shared" si="71"/>
        <v>0</v>
      </c>
      <c r="J134" s="14">
        <f t="shared" si="64"/>
        <v>0</v>
      </c>
      <c r="K134" s="16" t="str">
        <f t="shared" si="65"/>
        <v/>
      </c>
      <c r="L134" s="14"/>
      <c r="M134" s="14"/>
      <c r="N134" s="14"/>
      <c r="O134" s="15"/>
      <c r="P134" s="14">
        <f t="shared" si="62"/>
        <v>0</v>
      </c>
      <c r="Q134" s="16" t="str">
        <f t="shared" si="63"/>
        <v/>
      </c>
      <c r="R134" s="14">
        <f t="shared" si="72"/>
        <v>89.7</v>
      </c>
      <c r="S134" s="14">
        <f t="shared" si="73"/>
        <v>89.7</v>
      </c>
      <c r="T134" s="14">
        <f t="shared" si="74"/>
        <v>0</v>
      </c>
      <c r="U134" s="14">
        <f t="shared" si="128"/>
        <v>0</v>
      </c>
      <c r="V134" s="14">
        <f t="shared" si="75"/>
        <v>0</v>
      </c>
      <c r="W134" s="16" t="str">
        <f t="shared" si="127"/>
        <v/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9"/>
      <c r="GF134" s="9"/>
      <c r="GG134" s="9"/>
      <c r="GH134" s="9"/>
      <c r="GI134" s="9"/>
      <c r="GJ134" s="9"/>
      <c r="GK134" s="9"/>
      <c r="GL134" s="9"/>
      <c r="GM134" s="9"/>
      <c r="GN134" s="9"/>
    </row>
    <row r="135" spans="1:196" s="5" customFormat="1" ht="28.5" customHeight="1" thickBot="1" x14ac:dyDescent="0.35">
      <c r="A135" s="190"/>
      <c r="B135" s="73"/>
      <c r="C135" s="119" t="s">
        <v>304</v>
      </c>
      <c r="D135" s="119" t="s">
        <v>76</v>
      </c>
      <c r="E135" s="205" t="s">
        <v>305</v>
      </c>
      <c r="F135" s="15">
        <v>90</v>
      </c>
      <c r="G135" s="15"/>
      <c r="H135" s="15"/>
      <c r="I135" s="16">
        <f t="shared" si="71"/>
        <v>0</v>
      </c>
      <c r="J135" s="14">
        <f t="shared" si="64"/>
        <v>0</v>
      </c>
      <c r="K135" s="16" t="str">
        <f t="shared" si="65"/>
        <v/>
      </c>
      <c r="L135" s="14"/>
      <c r="M135" s="14"/>
      <c r="N135" s="14"/>
      <c r="O135" s="15"/>
      <c r="P135" s="14">
        <f t="shared" si="62"/>
        <v>0</v>
      </c>
      <c r="Q135" s="16" t="str">
        <f t="shared" si="63"/>
        <v/>
      </c>
      <c r="R135" s="14">
        <f t="shared" si="72"/>
        <v>90</v>
      </c>
      <c r="S135" s="14">
        <f t="shared" si="73"/>
        <v>90</v>
      </c>
      <c r="T135" s="14">
        <f t="shared" si="74"/>
        <v>0</v>
      </c>
      <c r="U135" s="14">
        <f t="shared" si="128"/>
        <v>0</v>
      </c>
      <c r="V135" s="14">
        <f>U135-T135</f>
        <v>0</v>
      </c>
      <c r="W135" s="16" t="str">
        <f>IFERROR(100%*(U135/T135),"")</f>
        <v/>
      </c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9"/>
      <c r="GF135" s="9"/>
      <c r="GG135" s="9"/>
      <c r="GH135" s="9"/>
      <c r="GI135" s="9"/>
      <c r="GJ135" s="9"/>
      <c r="GK135" s="9"/>
      <c r="GL135" s="9"/>
      <c r="GM135" s="9"/>
      <c r="GN135" s="9"/>
    </row>
    <row r="136" spans="1:196" s="5" customFormat="1" ht="31.5" customHeight="1" thickBot="1" x14ac:dyDescent="0.35">
      <c r="A136" s="192">
        <v>12</v>
      </c>
      <c r="B136" s="38" t="s">
        <v>30</v>
      </c>
      <c r="C136" s="38" t="s">
        <v>261</v>
      </c>
      <c r="D136" s="38"/>
      <c r="E136" s="193" t="s">
        <v>262</v>
      </c>
      <c r="F136" s="13">
        <f>SUM(F137:F146)</f>
        <v>75552.100000000006</v>
      </c>
      <c r="G136" s="13">
        <f t="shared" ref="G136" si="129">SUM(G137:G146)</f>
        <v>7553.4</v>
      </c>
      <c r="H136" s="13">
        <f>SUM(H137:H146)</f>
        <v>225</v>
      </c>
      <c r="I136" s="19">
        <f t="shared" ref="I136:I138" si="130">H136/$H$6</f>
        <v>1.2696907879701032E-3</v>
      </c>
      <c r="J136" s="13">
        <f t="shared" si="64"/>
        <v>-7328.4</v>
      </c>
      <c r="K136" s="19">
        <f t="shared" si="65"/>
        <v>2.9787910080228772E-2</v>
      </c>
      <c r="L136" s="13">
        <f>SUM(L137:L146)</f>
        <v>12203</v>
      </c>
      <c r="M136" s="13">
        <f t="shared" ref="M136:O136" si="131">SUM(M137:M146)</f>
        <v>12203</v>
      </c>
      <c r="N136" s="13">
        <f t="shared" si="131"/>
        <v>4294.8999999999996</v>
      </c>
      <c r="O136" s="13">
        <f t="shared" si="131"/>
        <v>1900</v>
      </c>
      <c r="P136" s="13">
        <f t="shared" si="62"/>
        <v>-2394.8999999999996</v>
      </c>
      <c r="Q136" s="19">
        <f t="shared" si="63"/>
        <v>0.44238515448555266</v>
      </c>
      <c r="R136" s="13">
        <f>SUM(R137:R146)</f>
        <v>87755.1</v>
      </c>
      <c r="S136" s="13">
        <f>SUM(S137:S146)</f>
        <v>87755.1</v>
      </c>
      <c r="T136" s="13">
        <f>SUM(T137:T146)</f>
        <v>11848.3</v>
      </c>
      <c r="U136" s="13">
        <f t="shared" ref="U136" si="132">SUM(U137:U146)</f>
        <v>2125</v>
      </c>
      <c r="V136" s="13">
        <f t="shared" ref="V136:V138" si="133">U136-T136</f>
        <v>-9723.2999999999993</v>
      </c>
      <c r="W136" s="19">
        <f t="shared" si="101"/>
        <v>0.17935062414017203</v>
      </c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9"/>
      <c r="GF136" s="9"/>
      <c r="GG136" s="9"/>
      <c r="GH136" s="9"/>
      <c r="GI136" s="9"/>
      <c r="GJ136" s="9"/>
      <c r="GK136" s="9"/>
      <c r="GL136" s="9"/>
      <c r="GM136" s="9"/>
      <c r="GN136" s="9"/>
    </row>
    <row r="137" spans="1:196" s="1" customFormat="1" ht="39" customHeight="1" x14ac:dyDescent="0.3">
      <c r="A137" s="190"/>
      <c r="B137" s="73"/>
      <c r="C137" s="119" t="s">
        <v>163</v>
      </c>
      <c r="D137" s="119" t="s">
        <v>84</v>
      </c>
      <c r="E137" s="205" t="s">
        <v>164</v>
      </c>
      <c r="F137" s="15">
        <v>280</v>
      </c>
      <c r="G137" s="15">
        <v>228.4</v>
      </c>
      <c r="H137" s="15">
        <v>48</v>
      </c>
      <c r="I137" s="29">
        <f t="shared" ref="I137" si="134">H137/$H$6</f>
        <v>2.7086736810028869E-4</v>
      </c>
      <c r="J137" s="14">
        <f t="shared" si="64"/>
        <v>-180.4</v>
      </c>
      <c r="K137" s="16">
        <f t="shared" si="65"/>
        <v>0.21015761821366025</v>
      </c>
      <c r="L137" s="14">
        <v>320</v>
      </c>
      <c r="M137" s="14">
        <v>320</v>
      </c>
      <c r="N137" s="14">
        <v>320</v>
      </c>
      <c r="O137" s="15"/>
      <c r="P137" s="14">
        <f t="shared" ref="P137:P162" si="135">O137-N137</f>
        <v>-320</v>
      </c>
      <c r="Q137" s="16">
        <f t="shared" ref="Q137:Q162" si="136">IFERROR(100%*(O137/N137),"")</f>
        <v>0</v>
      </c>
      <c r="R137" s="14">
        <f t="shared" ref="R137" si="137">SUM(F137,L137)</f>
        <v>600</v>
      </c>
      <c r="S137" s="14">
        <f t="shared" ref="S137" si="138">SUM(F137,M137)</f>
        <v>600</v>
      </c>
      <c r="T137" s="14">
        <f>SUM(G137,N137)</f>
        <v>548.4</v>
      </c>
      <c r="U137" s="14">
        <f t="shared" si="74"/>
        <v>48</v>
      </c>
      <c r="V137" s="14">
        <f t="shared" ref="V137" si="139">U137-T137</f>
        <v>-500.4</v>
      </c>
      <c r="W137" s="16">
        <f t="shared" si="101"/>
        <v>8.7527352297592995E-2</v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</row>
    <row r="138" spans="1:196" s="1" customFormat="1" ht="35.25" hidden="1" customHeight="1" x14ac:dyDescent="0.3">
      <c r="A138" s="190"/>
      <c r="B138" s="73"/>
      <c r="C138" s="119" t="s">
        <v>289</v>
      </c>
      <c r="D138" s="119" t="s">
        <v>83</v>
      </c>
      <c r="E138" s="205" t="s">
        <v>292</v>
      </c>
      <c r="F138" s="15"/>
      <c r="G138" s="15"/>
      <c r="H138" s="15"/>
      <c r="I138" s="16">
        <f t="shared" si="130"/>
        <v>0</v>
      </c>
      <c r="J138" s="14">
        <f t="shared" ref="J138:J199" si="140">H138-G138</f>
        <v>0</v>
      </c>
      <c r="K138" s="16" t="str">
        <f t="shared" si="65"/>
        <v/>
      </c>
      <c r="L138" s="14"/>
      <c r="M138" s="14"/>
      <c r="N138" s="14"/>
      <c r="O138" s="15"/>
      <c r="P138" s="14">
        <f t="shared" si="135"/>
        <v>0</v>
      </c>
      <c r="Q138" s="16" t="str">
        <f t="shared" si="136"/>
        <v/>
      </c>
      <c r="R138" s="14">
        <f t="shared" ref="R138" si="141">SUM(F138,L138)</f>
        <v>0</v>
      </c>
      <c r="S138" s="14">
        <f t="shared" ref="S138" si="142">SUM(F138,M138)</f>
        <v>0</v>
      </c>
      <c r="T138" s="14">
        <f t="shared" ref="T138" si="143">SUM(G138,N138)</f>
        <v>0</v>
      </c>
      <c r="U138" s="14">
        <f t="shared" si="74"/>
        <v>0</v>
      </c>
      <c r="V138" s="14">
        <f t="shared" si="133"/>
        <v>0</v>
      </c>
      <c r="W138" s="16" t="str">
        <f t="shared" si="101"/>
        <v/>
      </c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</row>
    <row r="139" spans="1:196" s="1" customFormat="1" ht="40.5" customHeight="1" x14ac:dyDescent="0.3">
      <c r="A139" s="190"/>
      <c r="B139" s="73"/>
      <c r="C139" s="119" t="s">
        <v>290</v>
      </c>
      <c r="D139" s="119" t="s">
        <v>83</v>
      </c>
      <c r="E139" s="205" t="s">
        <v>293</v>
      </c>
      <c r="F139" s="15">
        <v>1000</v>
      </c>
      <c r="G139" s="15">
        <v>260</v>
      </c>
      <c r="H139" s="15">
        <v>162.80000000000001</v>
      </c>
      <c r="I139" s="16">
        <f t="shared" si="71"/>
        <v>9.186918234734792E-4</v>
      </c>
      <c r="J139" s="14">
        <f t="shared" si="140"/>
        <v>-97.199999999999989</v>
      </c>
      <c r="K139" s="16">
        <f t="shared" si="65"/>
        <v>0.62615384615384617</v>
      </c>
      <c r="L139" s="14"/>
      <c r="M139" s="14"/>
      <c r="N139" s="14"/>
      <c r="O139" s="15"/>
      <c r="P139" s="14">
        <f t="shared" si="135"/>
        <v>0</v>
      </c>
      <c r="Q139" s="16" t="str">
        <f t="shared" si="136"/>
        <v/>
      </c>
      <c r="R139" s="14">
        <f t="shared" si="72"/>
        <v>1000</v>
      </c>
      <c r="S139" s="14">
        <f t="shared" si="73"/>
        <v>1000</v>
      </c>
      <c r="T139" s="14">
        <f>SUM(G139,N139)</f>
        <v>260</v>
      </c>
      <c r="U139" s="14">
        <f t="shared" si="74"/>
        <v>162.80000000000001</v>
      </c>
      <c r="V139" s="14">
        <f t="shared" ref="V139:V141" si="144">U139-T139</f>
        <v>-97.199999999999989</v>
      </c>
      <c r="W139" s="16">
        <f t="shared" si="101"/>
        <v>0.62615384615384617</v>
      </c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</row>
    <row r="140" spans="1:196" s="1" customFormat="1" ht="30.75" hidden="1" customHeight="1" x14ac:dyDescent="0.3">
      <c r="A140" s="190"/>
      <c r="B140" s="73"/>
      <c r="C140" s="119" t="s">
        <v>187</v>
      </c>
      <c r="D140" s="119" t="s">
        <v>83</v>
      </c>
      <c r="E140" s="205" t="s">
        <v>188</v>
      </c>
      <c r="F140" s="15"/>
      <c r="G140" s="15"/>
      <c r="H140" s="15"/>
      <c r="I140" s="28">
        <f t="shared" ref="I140" si="145">H140/$H$6</f>
        <v>0</v>
      </c>
      <c r="J140" s="14">
        <f t="shared" si="140"/>
        <v>0</v>
      </c>
      <c r="K140" s="16" t="str">
        <f t="shared" si="65"/>
        <v/>
      </c>
      <c r="L140" s="14"/>
      <c r="M140" s="14"/>
      <c r="N140" s="14"/>
      <c r="O140" s="15"/>
      <c r="P140" s="14">
        <f t="shared" si="135"/>
        <v>0</v>
      </c>
      <c r="Q140" s="16" t="str">
        <f t="shared" si="136"/>
        <v/>
      </c>
      <c r="R140" s="14">
        <f t="shared" si="72"/>
        <v>0</v>
      </c>
      <c r="S140" s="14">
        <f t="shared" si="73"/>
        <v>0</v>
      </c>
      <c r="T140" s="14">
        <f>SUM(G140,N140)</f>
        <v>0</v>
      </c>
      <c r="U140" s="14">
        <f t="shared" si="74"/>
        <v>0</v>
      </c>
      <c r="V140" s="14">
        <f t="shared" si="144"/>
        <v>0</v>
      </c>
      <c r="W140" s="16" t="str">
        <f t="shared" si="101"/>
        <v/>
      </c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</row>
    <row r="141" spans="1:196" s="1" customFormat="1" ht="30.75" customHeight="1" x14ac:dyDescent="0.3">
      <c r="A141" s="190"/>
      <c r="B141" s="73"/>
      <c r="C141" s="119" t="s">
        <v>291</v>
      </c>
      <c r="D141" s="119" t="s">
        <v>83</v>
      </c>
      <c r="E141" s="205" t="s">
        <v>294</v>
      </c>
      <c r="F141" s="15">
        <v>2874.6</v>
      </c>
      <c r="G141" s="15">
        <v>2065</v>
      </c>
      <c r="H141" s="15">
        <v>14.2</v>
      </c>
      <c r="I141" s="16">
        <f t="shared" ref="I141" si="146">H141/$H$6</f>
        <v>8.0131596396335403E-5</v>
      </c>
      <c r="J141" s="14">
        <f t="shared" si="140"/>
        <v>-2050.8000000000002</v>
      </c>
      <c r="K141" s="16">
        <f t="shared" si="65"/>
        <v>6.8765133171912827E-3</v>
      </c>
      <c r="L141" s="14">
        <v>11000</v>
      </c>
      <c r="M141" s="14">
        <v>11000</v>
      </c>
      <c r="N141" s="14">
        <v>3800</v>
      </c>
      <c r="O141" s="15">
        <v>1900</v>
      </c>
      <c r="P141" s="14">
        <f t="shared" si="135"/>
        <v>-1900</v>
      </c>
      <c r="Q141" s="16">
        <f t="shared" si="136"/>
        <v>0.5</v>
      </c>
      <c r="R141" s="14">
        <f t="shared" si="72"/>
        <v>13874.6</v>
      </c>
      <c r="S141" s="14">
        <f t="shared" si="73"/>
        <v>13874.6</v>
      </c>
      <c r="T141" s="14">
        <f>SUM(G141,N141)</f>
        <v>5865</v>
      </c>
      <c r="U141" s="14">
        <f t="shared" si="74"/>
        <v>1914.2</v>
      </c>
      <c r="V141" s="14">
        <f t="shared" si="144"/>
        <v>-3950.8</v>
      </c>
      <c r="W141" s="16">
        <f t="shared" si="101"/>
        <v>0.3263768115942029</v>
      </c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</row>
    <row r="142" spans="1:196" s="1" customFormat="1" ht="28.5" customHeight="1" x14ac:dyDescent="0.3">
      <c r="A142" s="190"/>
      <c r="B142" s="73"/>
      <c r="C142" s="119" t="s">
        <v>190</v>
      </c>
      <c r="D142" s="119" t="s">
        <v>87</v>
      </c>
      <c r="E142" s="205" t="s">
        <v>191</v>
      </c>
      <c r="F142" s="15"/>
      <c r="G142" s="15"/>
      <c r="H142" s="15"/>
      <c r="I142" s="28">
        <f t="shared" ref="I142" si="147">H142/$H$6</f>
        <v>0</v>
      </c>
      <c r="J142" s="14">
        <f t="shared" si="140"/>
        <v>0</v>
      </c>
      <c r="K142" s="16" t="str">
        <f t="shared" ref="K142:K177" si="148">IFERROR(100%*(H142/G142),"")</f>
        <v/>
      </c>
      <c r="L142" s="14">
        <v>883</v>
      </c>
      <c r="M142" s="14">
        <v>883</v>
      </c>
      <c r="N142" s="14">
        <v>174.9</v>
      </c>
      <c r="O142" s="15"/>
      <c r="P142" s="14">
        <f t="shared" si="135"/>
        <v>-174.9</v>
      </c>
      <c r="Q142" s="16">
        <f t="shared" si="136"/>
        <v>0</v>
      </c>
      <c r="R142" s="14">
        <f t="shared" ref="R142" si="149">SUM(F142,L142)</f>
        <v>883</v>
      </c>
      <c r="S142" s="14">
        <f t="shared" ref="S142" si="150">SUM(F142,M142)</f>
        <v>883</v>
      </c>
      <c r="T142" s="14">
        <f t="shared" ref="T142" si="151">SUM(G142,N142)</f>
        <v>174.9</v>
      </c>
      <c r="U142" s="14">
        <f t="shared" si="74"/>
        <v>0</v>
      </c>
      <c r="V142" s="14">
        <f t="shared" ref="V142" si="152">U142-T142</f>
        <v>-174.9</v>
      </c>
      <c r="W142" s="16">
        <f t="shared" si="101"/>
        <v>0</v>
      </c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</row>
    <row r="143" spans="1:196" s="1" customFormat="1" ht="19.5" hidden="1" customHeight="1" x14ac:dyDescent="0.3">
      <c r="A143" s="190"/>
      <c r="B143" s="73"/>
      <c r="C143" s="119" t="s">
        <v>88</v>
      </c>
      <c r="D143" s="119" t="s">
        <v>49</v>
      </c>
      <c r="E143" s="205" t="s">
        <v>165</v>
      </c>
      <c r="F143" s="15"/>
      <c r="G143" s="15"/>
      <c r="H143" s="15"/>
      <c r="I143" s="28">
        <f t="shared" si="71"/>
        <v>0</v>
      </c>
      <c r="J143" s="14">
        <f t="shared" si="140"/>
        <v>0</v>
      </c>
      <c r="K143" s="16" t="str">
        <f t="shared" si="148"/>
        <v/>
      </c>
      <c r="L143" s="14"/>
      <c r="M143" s="14"/>
      <c r="N143" s="14"/>
      <c r="O143" s="15"/>
      <c r="P143" s="13">
        <f t="shared" si="135"/>
        <v>0</v>
      </c>
      <c r="Q143" s="19" t="str">
        <f t="shared" si="136"/>
        <v/>
      </c>
      <c r="R143" s="14">
        <f t="shared" si="72"/>
        <v>0</v>
      </c>
      <c r="S143" s="14">
        <f t="shared" si="73"/>
        <v>0</v>
      </c>
      <c r="T143" s="14">
        <f t="shared" si="74"/>
        <v>0</v>
      </c>
      <c r="U143" s="14">
        <f t="shared" si="74"/>
        <v>0</v>
      </c>
      <c r="V143" s="14">
        <f t="shared" si="75"/>
        <v>0</v>
      </c>
      <c r="W143" s="16" t="str">
        <f t="shared" si="101"/>
        <v/>
      </c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</row>
    <row r="144" spans="1:196" ht="27" customHeight="1" x14ac:dyDescent="0.3">
      <c r="A144" s="190"/>
      <c r="B144" s="42" t="s">
        <v>19</v>
      </c>
      <c r="C144" s="119" t="s">
        <v>238</v>
      </c>
      <c r="D144" s="119" t="s">
        <v>85</v>
      </c>
      <c r="E144" s="195" t="s">
        <v>239</v>
      </c>
      <c r="F144" s="22">
        <v>71397.5</v>
      </c>
      <c r="G144" s="22">
        <v>5000</v>
      </c>
      <c r="H144" s="22"/>
      <c r="I144" s="16">
        <f t="shared" si="71"/>
        <v>0</v>
      </c>
      <c r="J144" s="14">
        <f t="shared" si="140"/>
        <v>-5000</v>
      </c>
      <c r="K144" s="16">
        <f t="shared" si="148"/>
        <v>0</v>
      </c>
      <c r="L144" s="14"/>
      <c r="M144" s="14"/>
      <c r="N144" s="14"/>
      <c r="O144" s="22"/>
      <c r="P144" s="13">
        <f t="shared" si="135"/>
        <v>0</v>
      </c>
      <c r="Q144" s="19" t="str">
        <f t="shared" si="136"/>
        <v/>
      </c>
      <c r="R144" s="14">
        <f t="shared" si="72"/>
        <v>71397.5</v>
      </c>
      <c r="S144" s="14">
        <f t="shared" si="73"/>
        <v>71397.5</v>
      </c>
      <c r="T144" s="14">
        <f t="shared" si="74"/>
        <v>5000</v>
      </c>
      <c r="U144" s="14">
        <f t="shared" si="74"/>
        <v>0</v>
      </c>
      <c r="V144" s="14">
        <f t="shared" si="75"/>
        <v>-5000</v>
      </c>
      <c r="W144" s="16">
        <f t="shared" si="101"/>
        <v>0</v>
      </c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</row>
    <row r="145" spans="1:196" ht="93" hidden="1" customHeight="1" x14ac:dyDescent="0.3">
      <c r="A145" s="190"/>
      <c r="B145" s="42" t="s">
        <v>19</v>
      </c>
      <c r="C145" s="119" t="s">
        <v>283</v>
      </c>
      <c r="D145" s="119" t="s">
        <v>60</v>
      </c>
      <c r="E145" s="195" t="s">
        <v>284</v>
      </c>
      <c r="F145" s="22"/>
      <c r="G145" s="22"/>
      <c r="H145" s="22"/>
      <c r="I145" s="16">
        <f t="shared" si="71"/>
        <v>0</v>
      </c>
      <c r="J145" s="14">
        <f t="shared" si="140"/>
        <v>0</v>
      </c>
      <c r="K145" s="16" t="str">
        <f t="shared" si="148"/>
        <v/>
      </c>
      <c r="L145" s="14"/>
      <c r="M145" s="14"/>
      <c r="N145" s="14"/>
      <c r="O145" s="22"/>
      <c r="P145" s="13">
        <f t="shared" si="135"/>
        <v>0</v>
      </c>
      <c r="Q145" s="19" t="str">
        <f t="shared" si="136"/>
        <v/>
      </c>
      <c r="R145" s="14">
        <f t="shared" si="72"/>
        <v>0</v>
      </c>
      <c r="S145" s="14">
        <f t="shared" si="73"/>
        <v>0</v>
      </c>
      <c r="T145" s="14">
        <f t="shared" si="74"/>
        <v>0</v>
      </c>
      <c r="U145" s="14">
        <f t="shared" si="74"/>
        <v>0</v>
      </c>
      <c r="V145" s="14">
        <f t="shared" si="75"/>
        <v>0</v>
      </c>
      <c r="W145" s="16" t="str">
        <f t="shared" si="101"/>
        <v/>
      </c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</row>
    <row r="146" spans="1:196" ht="40.5" hidden="1" customHeight="1" x14ac:dyDescent="0.3">
      <c r="A146" s="190"/>
      <c r="B146" s="42"/>
      <c r="C146" s="119" t="s">
        <v>306</v>
      </c>
      <c r="D146" s="119" t="s">
        <v>85</v>
      </c>
      <c r="E146" s="195" t="s">
        <v>307</v>
      </c>
      <c r="F146" s="22"/>
      <c r="G146" s="22"/>
      <c r="H146" s="22"/>
      <c r="I146" s="16">
        <f t="shared" si="71"/>
        <v>0</v>
      </c>
      <c r="J146" s="14">
        <f t="shared" si="140"/>
        <v>0</v>
      </c>
      <c r="K146" s="16" t="str">
        <f t="shared" si="148"/>
        <v/>
      </c>
      <c r="L146" s="14"/>
      <c r="M146" s="14"/>
      <c r="N146" s="14"/>
      <c r="O146" s="22"/>
      <c r="P146" s="13">
        <f t="shared" si="135"/>
        <v>0</v>
      </c>
      <c r="Q146" s="19" t="str">
        <f t="shared" si="136"/>
        <v/>
      </c>
      <c r="R146" s="14">
        <f t="shared" si="72"/>
        <v>0</v>
      </c>
      <c r="S146" s="14">
        <f t="shared" si="73"/>
        <v>0</v>
      </c>
      <c r="T146" s="14">
        <f t="shared" si="74"/>
        <v>0</v>
      </c>
      <c r="U146" s="14">
        <f t="shared" si="74"/>
        <v>0</v>
      </c>
      <c r="V146" s="14">
        <f t="shared" si="75"/>
        <v>0</v>
      </c>
      <c r="W146" s="16" t="str">
        <f t="shared" si="101"/>
        <v/>
      </c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</row>
    <row r="147" spans="1:196" s="1" customFormat="1" ht="28.5" hidden="1" customHeight="1" x14ac:dyDescent="0.3">
      <c r="A147" s="192">
        <v>13</v>
      </c>
      <c r="B147" s="38" t="s">
        <v>20</v>
      </c>
      <c r="C147" s="77" t="s">
        <v>86</v>
      </c>
      <c r="D147" s="77" t="s">
        <v>50</v>
      </c>
      <c r="E147" s="193" t="s">
        <v>299</v>
      </c>
      <c r="F147" s="25"/>
      <c r="G147" s="25"/>
      <c r="H147" s="25"/>
      <c r="I147" s="19">
        <f t="shared" si="71"/>
        <v>0</v>
      </c>
      <c r="J147" s="14">
        <f t="shared" si="140"/>
        <v>0</v>
      </c>
      <c r="K147" s="19" t="str">
        <f t="shared" si="148"/>
        <v/>
      </c>
      <c r="L147" s="13"/>
      <c r="M147" s="13"/>
      <c r="N147" s="13"/>
      <c r="O147" s="25"/>
      <c r="P147" s="13">
        <f t="shared" si="135"/>
        <v>0</v>
      </c>
      <c r="Q147" s="19" t="str">
        <f t="shared" si="136"/>
        <v/>
      </c>
      <c r="R147" s="13">
        <f t="shared" si="72"/>
        <v>0</v>
      </c>
      <c r="S147" s="13">
        <f t="shared" si="73"/>
        <v>0</v>
      </c>
      <c r="T147" s="13">
        <f t="shared" si="74"/>
        <v>0</v>
      </c>
      <c r="U147" s="13">
        <f t="shared" si="74"/>
        <v>0</v>
      </c>
      <c r="V147" s="13">
        <f t="shared" si="75"/>
        <v>0</v>
      </c>
      <c r="W147" s="19" t="str">
        <f t="shared" si="101"/>
        <v/>
      </c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</row>
    <row r="148" spans="1:196" s="1" customFormat="1" ht="29.25" customHeight="1" x14ac:dyDescent="0.3">
      <c r="A148" s="192">
        <v>13</v>
      </c>
      <c r="B148" s="38" t="s">
        <v>20</v>
      </c>
      <c r="C148" s="77" t="s">
        <v>166</v>
      </c>
      <c r="D148" s="77" t="s">
        <v>50</v>
      </c>
      <c r="E148" s="193" t="s">
        <v>167</v>
      </c>
      <c r="F148" s="25">
        <f>SUM(F149:F162)</f>
        <v>2000</v>
      </c>
      <c r="G148" s="25">
        <f>SUM(G149:G162)</f>
        <v>2000</v>
      </c>
      <c r="H148" s="25">
        <f>SUM(H149:H162)</f>
        <v>2000</v>
      </c>
      <c r="I148" s="19">
        <f t="shared" si="71"/>
        <v>1.1286140337512029E-2</v>
      </c>
      <c r="J148" s="13">
        <f t="shared" si="140"/>
        <v>0</v>
      </c>
      <c r="K148" s="19">
        <f t="shared" si="148"/>
        <v>1</v>
      </c>
      <c r="L148" s="25">
        <f>SUM(L149:L162)</f>
        <v>0</v>
      </c>
      <c r="M148" s="25">
        <f>SUM(M149:M162)</f>
        <v>0</v>
      </c>
      <c r="N148" s="25">
        <f>SUM(N149:N162)</f>
        <v>0</v>
      </c>
      <c r="O148" s="25">
        <f>SUM(O149:O162)</f>
        <v>0</v>
      </c>
      <c r="P148" s="13">
        <f t="shared" si="135"/>
        <v>0</v>
      </c>
      <c r="Q148" s="19" t="str">
        <f t="shared" si="136"/>
        <v/>
      </c>
      <c r="R148" s="13">
        <f t="shared" si="72"/>
        <v>2000</v>
      </c>
      <c r="S148" s="13">
        <f t="shared" si="73"/>
        <v>2000</v>
      </c>
      <c r="T148" s="13">
        <f t="shared" si="74"/>
        <v>2000</v>
      </c>
      <c r="U148" s="13">
        <f t="shared" si="74"/>
        <v>2000</v>
      </c>
      <c r="V148" s="13">
        <f t="shared" si="75"/>
        <v>0</v>
      </c>
      <c r="W148" s="19">
        <f t="shared" si="101"/>
        <v>1</v>
      </c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</row>
    <row r="149" spans="1:196" s="66" customFormat="1" ht="105.75" customHeight="1" x14ac:dyDescent="0.3">
      <c r="A149" s="200"/>
      <c r="B149" s="44"/>
      <c r="C149" s="44"/>
      <c r="D149" s="44"/>
      <c r="E149" s="212" t="s">
        <v>355</v>
      </c>
      <c r="F149" s="23">
        <v>2000</v>
      </c>
      <c r="G149" s="27">
        <v>2000</v>
      </c>
      <c r="H149" s="27">
        <v>2000</v>
      </c>
      <c r="I149" s="30">
        <f>H149/$H$6</f>
        <v>1.1286140337512029E-2</v>
      </c>
      <c r="J149" s="21">
        <f t="shared" si="140"/>
        <v>0</v>
      </c>
      <c r="K149" s="30">
        <f>IFERROR(100%*(H149/G149),"")</f>
        <v>1</v>
      </c>
      <c r="L149" s="21"/>
      <c r="M149" s="21"/>
      <c r="N149" s="21"/>
      <c r="O149" s="27"/>
      <c r="P149" s="13">
        <f t="shared" si="135"/>
        <v>0</v>
      </c>
      <c r="Q149" s="19" t="str">
        <f t="shared" si="136"/>
        <v/>
      </c>
      <c r="R149" s="21">
        <f t="shared" ref="R149" si="153">SUM(F149,L149)</f>
        <v>2000</v>
      </c>
      <c r="S149" s="21">
        <f t="shared" ref="S149" si="154">SUM(F149,M149)</f>
        <v>2000</v>
      </c>
      <c r="T149" s="21">
        <f t="shared" ref="T149" si="155">SUM(G149,N149)</f>
        <v>2000</v>
      </c>
      <c r="U149" s="21">
        <f>SUM(H149,O149)</f>
        <v>2000</v>
      </c>
      <c r="V149" s="21">
        <f>U149-T149</f>
        <v>0</v>
      </c>
      <c r="W149" s="30">
        <f>IFERROR(100%*(U149/T149),"")</f>
        <v>1</v>
      </c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/>
      <c r="DF149" s="46"/>
      <c r="DG149" s="46"/>
      <c r="DH149" s="46"/>
      <c r="DI149" s="46"/>
      <c r="DJ149" s="46"/>
      <c r="DK149" s="46"/>
      <c r="DL149" s="46"/>
      <c r="DM149" s="46"/>
      <c r="DN149" s="46"/>
      <c r="DO149" s="46"/>
      <c r="DP149" s="46"/>
      <c r="DQ149" s="46"/>
      <c r="DR149" s="46"/>
      <c r="DS149" s="46"/>
      <c r="DT149" s="46"/>
      <c r="DU149" s="46"/>
      <c r="DV149" s="46"/>
      <c r="DW149" s="46"/>
      <c r="DX149" s="46"/>
      <c r="DY149" s="46"/>
      <c r="DZ149" s="46"/>
      <c r="EA149" s="46"/>
      <c r="EB149" s="46"/>
      <c r="EC149" s="46"/>
      <c r="ED149" s="46"/>
      <c r="EE149" s="46"/>
      <c r="EF149" s="46"/>
      <c r="EG149" s="46"/>
      <c r="EH149" s="46"/>
      <c r="EI149" s="46"/>
      <c r="EJ149" s="46"/>
      <c r="EK149" s="46"/>
      <c r="EL149" s="46"/>
      <c r="EM149" s="46"/>
      <c r="EN149" s="46"/>
      <c r="EO149" s="46"/>
      <c r="EP149" s="46"/>
      <c r="EQ149" s="46"/>
      <c r="ER149" s="46"/>
      <c r="ES149" s="46"/>
      <c r="ET149" s="46"/>
      <c r="EU149" s="46"/>
      <c r="EV149" s="46"/>
      <c r="EW149" s="46"/>
      <c r="EX149" s="46"/>
      <c r="EY149" s="46"/>
      <c r="EZ149" s="46"/>
      <c r="FA149" s="46"/>
      <c r="FB149" s="46"/>
      <c r="FC149" s="46"/>
      <c r="FD149" s="46"/>
      <c r="FE149" s="46"/>
      <c r="FF149" s="46"/>
      <c r="FG149" s="46"/>
      <c r="FH149" s="46"/>
      <c r="FI149" s="46"/>
      <c r="FJ149" s="46"/>
      <c r="FK149" s="46"/>
      <c r="FL149" s="46"/>
      <c r="FM149" s="46"/>
      <c r="FN149" s="46"/>
      <c r="FO149" s="46"/>
      <c r="FP149" s="46"/>
      <c r="FQ149" s="46"/>
      <c r="FR149" s="46"/>
      <c r="FS149" s="46"/>
      <c r="FT149" s="46"/>
      <c r="FU149" s="46"/>
      <c r="FV149" s="46"/>
      <c r="FW149" s="46"/>
      <c r="FX149" s="46"/>
      <c r="FY149" s="46"/>
      <c r="FZ149" s="46"/>
      <c r="GA149" s="46"/>
      <c r="GB149" s="46"/>
      <c r="GC149" s="46"/>
      <c r="GD149" s="46"/>
      <c r="GE149" s="46"/>
      <c r="GF149" s="46"/>
      <c r="GG149" s="46"/>
      <c r="GH149" s="46"/>
      <c r="GI149" s="46"/>
      <c r="GJ149" s="46"/>
      <c r="GK149" s="46"/>
      <c r="GL149" s="46"/>
      <c r="GM149" s="46"/>
      <c r="GN149" s="46"/>
    </row>
    <row r="150" spans="1:196" s="66" customFormat="1" ht="84" hidden="1" customHeight="1" x14ac:dyDescent="0.3">
      <c r="A150" s="200"/>
      <c r="B150" s="44"/>
      <c r="C150" s="44"/>
      <c r="D150" s="44"/>
      <c r="E150" s="212"/>
      <c r="F150" s="27"/>
      <c r="G150" s="27"/>
      <c r="H150" s="23"/>
      <c r="I150" s="30">
        <f>H150/$H$6</f>
        <v>0</v>
      </c>
      <c r="J150" s="21">
        <f t="shared" si="140"/>
        <v>0</v>
      </c>
      <c r="K150" s="30" t="str">
        <f>IFERROR(100%*(H150/G150),"")</f>
        <v/>
      </c>
      <c r="L150" s="127"/>
      <c r="M150" s="21"/>
      <c r="N150" s="21"/>
      <c r="O150" s="27"/>
      <c r="P150" s="13">
        <f t="shared" si="135"/>
        <v>0</v>
      </c>
      <c r="Q150" s="19" t="str">
        <f t="shared" si="136"/>
        <v/>
      </c>
      <c r="R150" s="21">
        <f>SUM(F150,L150)</f>
        <v>0</v>
      </c>
      <c r="S150" s="21">
        <f t="shared" ref="S150:T152" si="156">SUM(F150,M150)</f>
        <v>0</v>
      </c>
      <c r="T150" s="21">
        <f t="shared" si="156"/>
        <v>0</v>
      </c>
      <c r="U150" s="21">
        <f t="shared" ref="U150:U162" si="157">SUM(H150,O150)</f>
        <v>0</v>
      </c>
      <c r="V150" s="21">
        <f t="shared" ref="V150:V162" si="158">U150-T150</f>
        <v>0</v>
      </c>
      <c r="W150" s="30" t="str">
        <f t="shared" ref="W150:W162" si="159">IFERROR(100%*(U150/T150),"")</f>
        <v/>
      </c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46"/>
      <c r="DN150" s="46"/>
      <c r="DO150" s="46"/>
      <c r="DP150" s="46"/>
      <c r="DQ150" s="46"/>
      <c r="DR150" s="46"/>
      <c r="DS150" s="46"/>
      <c r="DT150" s="46"/>
      <c r="DU150" s="46"/>
      <c r="DV150" s="46"/>
      <c r="DW150" s="46"/>
      <c r="DX150" s="46"/>
      <c r="DY150" s="46"/>
      <c r="DZ150" s="46"/>
      <c r="EA150" s="46"/>
      <c r="EB150" s="46"/>
      <c r="EC150" s="46"/>
      <c r="ED150" s="46"/>
      <c r="EE150" s="46"/>
      <c r="EF150" s="46"/>
      <c r="EG150" s="46"/>
      <c r="EH150" s="46"/>
      <c r="EI150" s="46"/>
      <c r="EJ150" s="46"/>
      <c r="EK150" s="46"/>
      <c r="EL150" s="46"/>
      <c r="EM150" s="46"/>
      <c r="EN150" s="46"/>
      <c r="EO150" s="46"/>
      <c r="EP150" s="46"/>
      <c r="EQ150" s="46"/>
      <c r="ER150" s="46"/>
      <c r="ES150" s="46"/>
      <c r="ET150" s="46"/>
      <c r="EU150" s="46"/>
      <c r="EV150" s="46"/>
      <c r="EW150" s="46"/>
      <c r="EX150" s="46"/>
      <c r="EY150" s="46"/>
      <c r="EZ150" s="46"/>
      <c r="FA150" s="46"/>
      <c r="FB150" s="46"/>
      <c r="FC150" s="46"/>
      <c r="FD150" s="46"/>
      <c r="FE150" s="46"/>
      <c r="FF150" s="46"/>
      <c r="FG150" s="46"/>
      <c r="FH150" s="46"/>
      <c r="FI150" s="46"/>
      <c r="FJ150" s="46"/>
      <c r="FK150" s="46"/>
      <c r="FL150" s="46"/>
      <c r="FM150" s="46"/>
      <c r="FN150" s="46"/>
      <c r="FO150" s="46"/>
      <c r="FP150" s="46"/>
      <c r="FQ150" s="46"/>
      <c r="FR150" s="46"/>
      <c r="FS150" s="46"/>
      <c r="FT150" s="46"/>
      <c r="FU150" s="46"/>
      <c r="FV150" s="46"/>
      <c r="FW150" s="46"/>
      <c r="FX150" s="46"/>
      <c r="FY150" s="46"/>
      <c r="FZ150" s="46"/>
      <c r="GA150" s="46"/>
      <c r="GB150" s="46"/>
      <c r="GC150" s="46"/>
      <c r="GD150" s="46"/>
      <c r="GE150" s="46"/>
      <c r="GF150" s="46"/>
      <c r="GG150" s="46"/>
      <c r="GH150" s="46"/>
      <c r="GI150" s="46"/>
      <c r="GJ150" s="46"/>
      <c r="GK150" s="46"/>
      <c r="GL150" s="46"/>
      <c r="GM150" s="46"/>
      <c r="GN150" s="46"/>
    </row>
    <row r="151" spans="1:196" s="66" customFormat="1" ht="86.25" hidden="1" customHeight="1" x14ac:dyDescent="0.3">
      <c r="A151" s="200"/>
      <c r="B151" s="44"/>
      <c r="C151" s="44"/>
      <c r="D151" s="44"/>
      <c r="E151" s="212"/>
      <c r="F151" s="27"/>
      <c r="G151" s="27"/>
      <c r="H151" s="23"/>
      <c r="I151" s="32"/>
      <c r="J151" s="14"/>
      <c r="K151" s="30"/>
      <c r="L151" s="127"/>
      <c r="M151" s="21"/>
      <c r="N151" s="21"/>
      <c r="O151" s="27"/>
      <c r="P151" s="21">
        <f>O151-N151</f>
        <v>0</v>
      </c>
      <c r="Q151" s="30" t="str">
        <f>IFERROR(100%*(O151/N151),"")</f>
        <v/>
      </c>
      <c r="R151" s="21">
        <f>SUM(F151,L151)</f>
        <v>0</v>
      </c>
      <c r="S151" s="21">
        <f t="shared" si="156"/>
        <v>0</v>
      </c>
      <c r="T151" s="21">
        <f t="shared" si="156"/>
        <v>0</v>
      </c>
      <c r="U151" s="21">
        <f>SUM(H151,O151)</f>
        <v>0</v>
      </c>
      <c r="V151" s="21">
        <f>U151-T151</f>
        <v>0</v>
      </c>
      <c r="W151" s="30" t="str">
        <f>IFERROR(100%*(U151/T151),"")</f>
        <v/>
      </c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46"/>
      <c r="DN151" s="46"/>
      <c r="DO151" s="46"/>
      <c r="DP151" s="46"/>
      <c r="DQ151" s="46"/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/>
      <c r="EH151" s="46"/>
      <c r="EI151" s="46"/>
      <c r="EJ151" s="46"/>
      <c r="EK151" s="46"/>
      <c r="EL151" s="46"/>
      <c r="EM151" s="46"/>
      <c r="EN151" s="46"/>
      <c r="EO151" s="46"/>
      <c r="EP151" s="46"/>
      <c r="EQ151" s="46"/>
      <c r="ER151" s="46"/>
      <c r="ES151" s="46"/>
      <c r="ET151" s="46"/>
      <c r="EU151" s="46"/>
      <c r="EV151" s="46"/>
      <c r="EW151" s="46"/>
      <c r="EX151" s="46"/>
      <c r="EY151" s="46"/>
      <c r="EZ151" s="46"/>
      <c r="FA151" s="46"/>
      <c r="FB151" s="46"/>
      <c r="FC151" s="46"/>
      <c r="FD151" s="46"/>
      <c r="FE151" s="46"/>
      <c r="FF151" s="46"/>
      <c r="FG151" s="46"/>
      <c r="FH151" s="46"/>
      <c r="FI151" s="46"/>
      <c r="FJ151" s="46"/>
      <c r="FK151" s="46"/>
      <c r="FL151" s="46"/>
      <c r="FM151" s="46"/>
      <c r="FN151" s="46"/>
      <c r="FO151" s="46"/>
      <c r="FP151" s="46"/>
      <c r="FQ151" s="46"/>
      <c r="FR151" s="46"/>
      <c r="FS151" s="46"/>
      <c r="FT151" s="46"/>
      <c r="FU151" s="46"/>
      <c r="FV151" s="46"/>
      <c r="FW151" s="46"/>
      <c r="FX151" s="46"/>
      <c r="FY151" s="46"/>
      <c r="FZ151" s="46"/>
      <c r="GA151" s="46"/>
      <c r="GB151" s="46"/>
      <c r="GC151" s="46"/>
      <c r="GD151" s="46"/>
      <c r="GE151" s="46"/>
      <c r="GF151" s="46"/>
      <c r="GG151" s="46"/>
      <c r="GH151" s="46"/>
      <c r="GI151" s="46"/>
      <c r="GJ151" s="46"/>
      <c r="GK151" s="46"/>
      <c r="GL151" s="46"/>
      <c r="GM151" s="46"/>
      <c r="GN151" s="46"/>
    </row>
    <row r="152" spans="1:196" s="66" customFormat="1" ht="49.5" hidden="1" customHeight="1" x14ac:dyDescent="0.3">
      <c r="A152" s="200"/>
      <c r="B152" s="44"/>
      <c r="C152" s="44"/>
      <c r="D152" s="44"/>
      <c r="E152" s="212"/>
      <c r="F152" s="27"/>
      <c r="G152" s="27"/>
      <c r="H152" s="23"/>
      <c r="I152" s="32"/>
      <c r="J152" s="14">
        <f t="shared" si="140"/>
        <v>0</v>
      </c>
      <c r="K152" s="30"/>
      <c r="L152" s="127"/>
      <c r="M152" s="21"/>
      <c r="N152" s="21"/>
      <c r="O152" s="20"/>
      <c r="P152" s="13">
        <f t="shared" si="135"/>
        <v>0</v>
      </c>
      <c r="Q152" s="30" t="str">
        <f t="shared" si="136"/>
        <v/>
      </c>
      <c r="R152" s="21">
        <f>SUM(F152,L152)</f>
        <v>0</v>
      </c>
      <c r="S152" s="21">
        <f t="shared" si="156"/>
        <v>0</v>
      </c>
      <c r="T152" s="21">
        <f t="shared" si="156"/>
        <v>0</v>
      </c>
      <c r="U152" s="21">
        <f t="shared" si="157"/>
        <v>0</v>
      </c>
      <c r="V152" s="21">
        <f t="shared" si="158"/>
        <v>0</v>
      </c>
      <c r="W152" s="30" t="str">
        <f t="shared" si="159"/>
        <v/>
      </c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46"/>
      <c r="EY152" s="46"/>
      <c r="EZ152" s="46"/>
      <c r="FA152" s="46"/>
      <c r="FB152" s="46"/>
      <c r="FC152" s="46"/>
      <c r="FD152" s="46"/>
      <c r="FE152" s="46"/>
      <c r="FF152" s="46"/>
      <c r="FG152" s="46"/>
      <c r="FH152" s="46"/>
      <c r="FI152" s="46"/>
      <c r="FJ152" s="46"/>
      <c r="FK152" s="46"/>
      <c r="FL152" s="46"/>
      <c r="FM152" s="46"/>
      <c r="FN152" s="46"/>
      <c r="FO152" s="46"/>
      <c r="FP152" s="46"/>
      <c r="FQ152" s="46"/>
      <c r="FR152" s="46"/>
      <c r="FS152" s="46"/>
      <c r="FT152" s="46"/>
      <c r="FU152" s="46"/>
      <c r="FV152" s="46"/>
      <c r="FW152" s="46"/>
      <c r="FX152" s="46"/>
      <c r="FY152" s="46"/>
      <c r="FZ152" s="46"/>
      <c r="GA152" s="46"/>
      <c r="GB152" s="46"/>
      <c r="GC152" s="46"/>
      <c r="GD152" s="46"/>
      <c r="GE152" s="46"/>
      <c r="GF152" s="46"/>
      <c r="GG152" s="46"/>
      <c r="GH152" s="46"/>
      <c r="GI152" s="46"/>
      <c r="GJ152" s="46"/>
      <c r="GK152" s="46"/>
      <c r="GL152" s="46"/>
      <c r="GM152" s="46"/>
      <c r="GN152" s="46"/>
    </row>
    <row r="153" spans="1:196" s="66" customFormat="1" ht="66.75" hidden="1" customHeight="1" x14ac:dyDescent="0.3">
      <c r="A153" s="200"/>
      <c r="B153" s="44"/>
      <c r="C153" s="44"/>
      <c r="D153" s="44"/>
      <c r="E153" s="212"/>
      <c r="F153" s="27"/>
      <c r="G153" s="27"/>
      <c r="H153" s="27"/>
      <c r="I153" s="173">
        <f t="shared" si="71"/>
        <v>0</v>
      </c>
      <c r="J153" s="14">
        <f t="shared" si="140"/>
        <v>0</v>
      </c>
      <c r="K153" s="30" t="str">
        <f t="shared" si="148"/>
        <v/>
      </c>
      <c r="L153" s="33"/>
      <c r="M153" s="33"/>
      <c r="N153" s="33"/>
      <c r="O153" s="26"/>
      <c r="P153" s="13">
        <f t="shared" si="135"/>
        <v>0</v>
      </c>
      <c r="Q153" s="19" t="str">
        <f t="shared" si="136"/>
        <v/>
      </c>
      <c r="R153" s="21">
        <f t="shared" si="72"/>
        <v>0</v>
      </c>
      <c r="S153" s="21">
        <f t="shared" si="73"/>
        <v>0</v>
      </c>
      <c r="T153" s="21">
        <f t="shared" si="74"/>
        <v>0</v>
      </c>
      <c r="U153" s="21">
        <f t="shared" si="157"/>
        <v>0</v>
      </c>
      <c r="V153" s="21">
        <f t="shared" si="158"/>
        <v>0</v>
      </c>
      <c r="W153" s="30" t="str">
        <f t="shared" si="159"/>
        <v/>
      </c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46"/>
      <c r="DN153" s="46"/>
      <c r="DO153" s="46"/>
      <c r="DP153" s="46"/>
      <c r="DQ153" s="46"/>
      <c r="DR153" s="46"/>
      <c r="DS153" s="46"/>
      <c r="DT153" s="46"/>
      <c r="DU153" s="46"/>
      <c r="DV153" s="46"/>
      <c r="DW153" s="46"/>
      <c r="DX153" s="46"/>
      <c r="DY153" s="46"/>
      <c r="DZ153" s="46"/>
      <c r="EA153" s="46"/>
      <c r="EB153" s="46"/>
      <c r="EC153" s="46"/>
      <c r="ED153" s="46"/>
      <c r="EE153" s="46"/>
      <c r="EF153" s="46"/>
      <c r="EG153" s="46"/>
      <c r="EH153" s="46"/>
      <c r="EI153" s="46"/>
      <c r="EJ153" s="46"/>
      <c r="EK153" s="46"/>
      <c r="EL153" s="46"/>
      <c r="EM153" s="46"/>
      <c r="EN153" s="46"/>
      <c r="EO153" s="46"/>
      <c r="EP153" s="46"/>
      <c r="EQ153" s="46"/>
      <c r="ER153" s="46"/>
      <c r="ES153" s="46"/>
      <c r="ET153" s="46"/>
      <c r="EU153" s="46"/>
      <c r="EV153" s="46"/>
      <c r="EW153" s="46"/>
      <c r="EX153" s="46"/>
      <c r="EY153" s="46"/>
      <c r="EZ153" s="46"/>
      <c r="FA153" s="46"/>
      <c r="FB153" s="46"/>
      <c r="FC153" s="46"/>
      <c r="FD153" s="46"/>
      <c r="FE153" s="46"/>
      <c r="FF153" s="46"/>
      <c r="FG153" s="46"/>
      <c r="FH153" s="46"/>
      <c r="FI153" s="46"/>
      <c r="FJ153" s="46"/>
      <c r="FK153" s="46"/>
      <c r="FL153" s="46"/>
      <c r="FM153" s="46"/>
      <c r="FN153" s="46"/>
      <c r="FO153" s="46"/>
      <c r="FP153" s="46"/>
      <c r="FQ153" s="46"/>
      <c r="FR153" s="46"/>
      <c r="FS153" s="46"/>
      <c r="FT153" s="46"/>
      <c r="FU153" s="46"/>
      <c r="FV153" s="46"/>
      <c r="FW153" s="46"/>
      <c r="FX153" s="46"/>
      <c r="FY153" s="46"/>
      <c r="FZ153" s="46"/>
      <c r="GA153" s="46"/>
      <c r="GB153" s="46"/>
      <c r="GC153" s="46"/>
      <c r="GD153" s="46"/>
      <c r="GE153" s="46"/>
      <c r="GF153" s="46"/>
      <c r="GG153" s="46"/>
      <c r="GH153" s="46"/>
      <c r="GI153" s="46"/>
      <c r="GJ153" s="46"/>
      <c r="GK153" s="46"/>
      <c r="GL153" s="46"/>
      <c r="GM153" s="46"/>
      <c r="GN153" s="46"/>
    </row>
    <row r="154" spans="1:196" s="66" customFormat="1" ht="69.75" hidden="1" customHeight="1" x14ac:dyDescent="0.3">
      <c r="A154" s="200"/>
      <c r="B154" s="44"/>
      <c r="C154" s="44"/>
      <c r="D154" s="44"/>
      <c r="E154" s="212"/>
      <c r="F154" s="27"/>
      <c r="G154" s="27"/>
      <c r="H154" s="27"/>
      <c r="I154" s="30">
        <f t="shared" si="71"/>
        <v>0</v>
      </c>
      <c r="J154" s="14">
        <f t="shared" si="140"/>
        <v>0</v>
      </c>
      <c r="K154" s="30" t="str">
        <f t="shared" si="148"/>
        <v/>
      </c>
      <c r="L154" s="33"/>
      <c r="M154" s="33"/>
      <c r="N154" s="33"/>
      <c r="O154" s="26"/>
      <c r="P154" s="13">
        <f t="shared" si="135"/>
        <v>0</v>
      </c>
      <c r="Q154" s="19" t="str">
        <f t="shared" si="136"/>
        <v/>
      </c>
      <c r="R154" s="21">
        <f t="shared" si="72"/>
        <v>0</v>
      </c>
      <c r="S154" s="21">
        <f t="shared" si="73"/>
        <v>0</v>
      </c>
      <c r="T154" s="21">
        <f t="shared" si="74"/>
        <v>0</v>
      </c>
      <c r="U154" s="21">
        <f t="shared" si="157"/>
        <v>0</v>
      </c>
      <c r="V154" s="21">
        <f t="shared" si="158"/>
        <v>0</v>
      </c>
      <c r="W154" s="30" t="str">
        <f t="shared" si="159"/>
        <v/>
      </c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DH154" s="46"/>
      <c r="DI154" s="46"/>
      <c r="DJ154" s="46"/>
      <c r="DK154" s="46"/>
      <c r="DL154" s="46"/>
      <c r="DM154" s="46"/>
      <c r="DN154" s="46"/>
      <c r="DO154" s="46"/>
      <c r="DP154" s="46"/>
      <c r="DQ154" s="46"/>
      <c r="DR154" s="46"/>
      <c r="DS154" s="46"/>
      <c r="DT154" s="46"/>
      <c r="DU154" s="46"/>
      <c r="DV154" s="46"/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/>
      <c r="EI154" s="46"/>
      <c r="EJ154" s="46"/>
      <c r="EK154" s="46"/>
      <c r="EL154" s="46"/>
      <c r="EM154" s="46"/>
      <c r="EN154" s="46"/>
      <c r="EO154" s="46"/>
      <c r="EP154" s="46"/>
      <c r="EQ154" s="46"/>
      <c r="ER154" s="46"/>
      <c r="ES154" s="46"/>
      <c r="ET154" s="46"/>
      <c r="EU154" s="46"/>
      <c r="EV154" s="46"/>
      <c r="EW154" s="46"/>
      <c r="EX154" s="46"/>
      <c r="EY154" s="46"/>
      <c r="EZ154" s="46"/>
      <c r="FA154" s="46"/>
      <c r="FB154" s="46"/>
      <c r="FC154" s="46"/>
      <c r="FD154" s="46"/>
      <c r="FE154" s="46"/>
      <c r="FF154" s="46"/>
      <c r="FG154" s="46"/>
      <c r="FH154" s="46"/>
      <c r="FI154" s="46"/>
      <c r="FJ154" s="46"/>
      <c r="FK154" s="46"/>
      <c r="FL154" s="46"/>
      <c r="FM154" s="46"/>
      <c r="FN154" s="46"/>
      <c r="FO154" s="46"/>
      <c r="FP154" s="46"/>
      <c r="FQ154" s="46"/>
      <c r="FR154" s="46"/>
      <c r="FS154" s="46"/>
      <c r="FT154" s="46"/>
      <c r="FU154" s="46"/>
      <c r="FV154" s="46"/>
      <c r="FW154" s="46"/>
      <c r="FX154" s="46"/>
      <c r="FY154" s="46"/>
      <c r="FZ154" s="46"/>
      <c r="GA154" s="46"/>
      <c r="GB154" s="46"/>
      <c r="GC154" s="46"/>
      <c r="GD154" s="46"/>
      <c r="GE154" s="46"/>
      <c r="GF154" s="46"/>
      <c r="GG154" s="46"/>
      <c r="GH154" s="46"/>
      <c r="GI154" s="46"/>
      <c r="GJ154" s="46"/>
      <c r="GK154" s="46"/>
      <c r="GL154" s="46"/>
      <c r="GM154" s="46"/>
      <c r="GN154" s="46"/>
    </row>
    <row r="155" spans="1:196" s="66" customFormat="1" ht="69.75" hidden="1" customHeight="1" x14ac:dyDescent="0.3">
      <c r="A155" s="200"/>
      <c r="B155" s="44"/>
      <c r="C155" s="44"/>
      <c r="D155" s="44"/>
      <c r="E155" s="212"/>
      <c r="F155" s="23"/>
      <c r="G155" s="23"/>
      <c r="H155" s="23"/>
      <c r="I155" s="30">
        <f t="shared" ref="I155:I162" si="160">H155/$H$6</f>
        <v>0</v>
      </c>
      <c r="J155" s="21">
        <f t="shared" si="140"/>
        <v>0</v>
      </c>
      <c r="K155" s="30" t="str">
        <f t="shared" si="148"/>
        <v/>
      </c>
      <c r="L155" s="21"/>
      <c r="M155" s="33"/>
      <c r="N155" s="33"/>
      <c r="O155" s="26"/>
      <c r="P155" s="13">
        <f t="shared" si="135"/>
        <v>0</v>
      </c>
      <c r="Q155" s="19" t="str">
        <f t="shared" si="136"/>
        <v/>
      </c>
      <c r="R155" s="21">
        <f t="shared" ref="R155" si="161">SUM(F155,L155)</f>
        <v>0</v>
      </c>
      <c r="S155" s="21">
        <f t="shared" ref="S155" si="162">SUM(F155,M155)</f>
        <v>0</v>
      </c>
      <c r="T155" s="21">
        <f t="shared" ref="T155" si="163">SUM(G155,N155)</f>
        <v>0</v>
      </c>
      <c r="U155" s="21">
        <f t="shared" si="157"/>
        <v>0</v>
      </c>
      <c r="V155" s="21">
        <f t="shared" si="158"/>
        <v>0</v>
      </c>
      <c r="W155" s="30" t="str">
        <f t="shared" si="159"/>
        <v/>
      </c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/>
      <c r="FA155" s="46"/>
      <c r="FB155" s="46"/>
      <c r="FC155" s="46"/>
      <c r="FD155" s="46"/>
      <c r="FE155" s="46"/>
      <c r="FF155" s="46"/>
      <c r="FG155" s="46"/>
      <c r="FH155" s="46"/>
      <c r="FI155" s="46"/>
      <c r="FJ155" s="46"/>
      <c r="FK155" s="46"/>
      <c r="FL155" s="46"/>
      <c r="FM155" s="46"/>
      <c r="FN155" s="46"/>
      <c r="FO155" s="46"/>
      <c r="FP155" s="46"/>
      <c r="FQ155" s="46"/>
      <c r="FR155" s="46"/>
      <c r="FS155" s="46"/>
      <c r="FT155" s="46"/>
      <c r="FU155" s="46"/>
      <c r="FV155" s="46"/>
      <c r="FW155" s="46"/>
      <c r="FX155" s="46"/>
      <c r="FY155" s="46"/>
      <c r="FZ155" s="46"/>
      <c r="GA155" s="46"/>
      <c r="GB155" s="46"/>
      <c r="GC155" s="46"/>
      <c r="GD155" s="46"/>
      <c r="GE155" s="46"/>
      <c r="GF155" s="46"/>
      <c r="GG155" s="46"/>
      <c r="GH155" s="46"/>
      <c r="GI155" s="46"/>
      <c r="GJ155" s="46"/>
      <c r="GK155" s="46"/>
      <c r="GL155" s="46"/>
      <c r="GM155" s="46"/>
      <c r="GN155" s="46"/>
    </row>
    <row r="156" spans="1:196" s="66" customFormat="1" ht="66.75" hidden="1" customHeight="1" x14ac:dyDescent="0.3">
      <c r="A156" s="200"/>
      <c r="B156" s="44"/>
      <c r="C156" s="44"/>
      <c r="D156" s="44"/>
      <c r="E156" s="212"/>
      <c r="F156" s="23"/>
      <c r="G156" s="23"/>
      <c r="H156" s="23"/>
      <c r="I156" s="30">
        <f t="shared" si="160"/>
        <v>0</v>
      </c>
      <c r="J156" s="21">
        <f t="shared" si="140"/>
        <v>0</v>
      </c>
      <c r="K156" s="30" t="str">
        <f t="shared" si="148"/>
        <v/>
      </c>
      <c r="L156" s="33"/>
      <c r="M156" s="33"/>
      <c r="N156" s="33"/>
      <c r="O156" s="26"/>
      <c r="P156" s="13">
        <f t="shared" si="135"/>
        <v>0</v>
      </c>
      <c r="Q156" s="19" t="str">
        <f t="shared" si="136"/>
        <v/>
      </c>
      <c r="R156" s="21">
        <f t="shared" ref="R156:R162" si="164">SUM(F156,L156)</f>
        <v>0</v>
      </c>
      <c r="S156" s="21">
        <f t="shared" ref="S156:S162" si="165">SUM(F156,M156)</f>
        <v>0</v>
      </c>
      <c r="T156" s="21">
        <f t="shared" ref="T156:T162" si="166">SUM(G156,N156)</f>
        <v>0</v>
      </c>
      <c r="U156" s="21">
        <f t="shared" si="157"/>
        <v>0</v>
      </c>
      <c r="V156" s="21">
        <f t="shared" si="158"/>
        <v>0</v>
      </c>
      <c r="W156" s="30" t="str">
        <f t="shared" si="159"/>
        <v/>
      </c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/>
      <c r="DF156" s="46"/>
      <c r="DG156" s="46"/>
      <c r="DH156" s="46"/>
      <c r="DI156" s="46"/>
      <c r="DJ156" s="46"/>
      <c r="DK156" s="46"/>
      <c r="DL156" s="46"/>
      <c r="DM156" s="46"/>
      <c r="DN156" s="46"/>
      <c r="DO156" s="46"/>
      <c r="DP156" s="46"/>
      <c r="DQ156" s="46"/>
      <c r="DR156" s="46"/>
      <c r="DS156" s="46"/>
      <c r="DT156" s="46"/>
      <c r="DU156" s="46"/>
      <c r="DV156" s="46"/>
      <c r="DW156" s="46"/>
      <c r="DX156" s="46"/>
      <c r="DY156" s="46"/>
      <c r="DZ156" s="46"/>
      <c r="EA156" s="46"/>
      <c r="EB156" s="46"/>
      <c r="EC156" s="46"/>
      <c r="ED156" s="46"/>
      <c r="EE156" s="46"/>
      <c r="EF156" s="46"/>
      <c r="EG156" s="46"/>
      <c r="EH156" s="46"/>
      <c r="EI156" s="46"/>
      <c r="EJ156" s="46"/>
      <c r="EK156" s="46"/>
      <c r="EL156" s="46"/>
      <c r="EM156" s="46"/>
      <c r="EN156" s="46"/>
      <c r="EO156" s="46"/>
      <c r="EP156" s="46"/>
      <c r="EQ156" s="46"/>
      <c r="ER156" s="46"/>
      <c r="ES156" s="46"/>
      <c r="ET156" s="46"/>
      <c r="EU156" s="46"/>
      <c r="EV156" s="46"/>
      <c r="EW156" s="46"/>
      <c r="EX156" s="46"/>
      <c r="EY156" s="46"/>
      <c r="EZ156" s="46"/>
      <c r="FA156" s="46"/>
      <c r="FB156" s="46"/>
      <c r="FC156" s="46"/>
      <c r="FD156" s="46"/>
      <c r="FE156" s="46"/>
      <c r="FF156" s="46"/>
      <c r="FG156" s="46"/>
      <c r="FH156" s="46"/>
      <c r="FI156" s="46"/>
      <c r="FJ156" s="46"/>
      <c r="FK156" s="46"/>
      <c r="FL156" s="46"/>
      <c r="FM156" s="46"/>
      <c r="FN156" s="46"/>
      <c r="FO156" s="46"/>
      <c r="FP156" s="46"/>
      <c r="FQ156" s="46"/>
      <c r="FR156" s="46"/>
      <c r="FS156" s="46"/>
      <c r="FT156" s="46"/>
      <c r="FU156" s="46"/>
      <c r="FV156" s="46"/>
      <c r="FW156" s="46"/>
      <c r="FX156" s="46"/>
      <c r="FY156" s="46"/>
      <c r="FZ156" s="46"/>
      <c r="GA156" s="46"/>
      <c r="GB156" s="46"/>
      <c r="GC156" s="46"/>
      <c r="GD156" s="46"/>
      <c r="GE156" s="46"/>
      <c r="GF156" s="46"/>
      <c r="GG156" s="46"/>
      <c r="GH156" s="46"/>
      <c r="GI156" s="46"/>
      <c r="GJ156" s="46"/>
      <c r="GK156" s="46"/>
      <c r="GL156" s="46"/>
      <c r="GM156" s="46"/>
      <c r="GN156" s="46"/>
    </row>
    <row r="157" spans="1:196" s="66" customFormat="1" ht="66" hidden="1" customHeight="1" x14ac:dyDescent="0.3">
      <c r="A157" s="200"/>
      <c r="B157" s="44"/>
      <c r="C157" s="44"/>
      <c r="D157" s="44"/>
      <c r="E157" s="212"/>
      <c r="F157" s="27"/>
      <c r="G157" s="23"/>
      <c r="H157" s="23"/>
      <c r="I157" s="30">
        <f t="shared" si="160"/>
        <v>0</v>
      </c>
      <c r="J157" s="14">
        <f t="shared" si="140"/>
        <v>0</v>
      </c>
      <c r="K157" s="30" t="str">
        <f t="shared" si="148"/>
        <v/>
      </c>
      <c r="L157" s="33"/>
      <c r="M157" s="33"/>
      <c r="N157" s="33"/>
      <c r="O157" s="26"/>
      <c r="P157" s="13">
        <f t="shared" si="135"/>
        <v>0</v>
      </c>
      <c r="Q157" s="19" t="str">
        <f t="shared" si="136"/>
        <v/>
      </c>
      <c r="R157" s="21">
        <f t="shared" si="164"/>
        <v>0</v>
      </c>
      <c r="S157" s="21">
        <f t="shared" si="165"/>
        <v>0</v>
      </c>
      <c r="T157" s="21">
        <f t="shared" si="166"/>
        <v>0</v>
      </c>
      <c r="U157" s="21">
        <f t="shared" si="157"/>
        <v>0</v>
      </c>
      <c r="V157" s="21">
        <f t="shared" si="158"/>
        <v>0</v>
      </c>
      <c r="W157" s="30" t="str">
        <f t="shared" si="159"/>
        <v/>
      </c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  <c r="DN157" s="46"/>
      <c r="DO157" s="46"/>
      <c r="DP157" s="46"/>
      <c r="DQ157" s="46"/>
      <c r="DR157" s="46"/>
      <c r="DS157" s="46"/>
      <c r="DT157" s="46"/>
      <c r="DU157" s="46"/>
      <c r="DV157" s="46"/>
      <c r="DW157" s="46"/>
      <c r="DX157" s="46"/>
      <c r="DY157" s="46"/>
      <c r="DZ157" s="46"/>
      <c r="EA157" s="46"/>
      <c r="EB157" s="46"/>
      <c r="EC157" s="46"/>
      <c r="ED157" s="46"/>
      <c r="EE157" s="46"/>
      <c r="EF157" s="46"/>
      <c r="EG157" s="46"/>
      <c r="EH157" s="46"/>
      <c r="EI157" s="46"/>
      <c r="EJ157" s="46"/>
      <c r="EK157" s="46"/>
      <c r="EL157" s="46"/>
      <c r="EM157" s="46"/>
      <c r="EN157" s="46"/>
      <c r="EO157" s="46"/>
      <c r="EP157" s="46"/>
      <c r="EQ157" s="46"/>
      <c r="ER157" s="46"/>
      <c r="ES157" s="46"/>
      <c r="ET157" s="46"/>
      <c r="EU157" s="46"/>
      <c r="EV157" s="46"/>
      <c r="EW157" s="46"/>
      <c r="EX157" s="46"/>
      <c r="EY157" s="46"/>
      <c r="EZ157" s="46"/>
      <c r="FA157" s="46"/>
      <c r="FB157" s="46"/>
      <c r="FC157" s="46"/>
      <c r="FD157" s="46"/>
      <c r="FE157" s="46"/>
      <c r="FF157" s="46"/>
      <c r="FG157" s="46"/>
      <c r="FH157" s="46"/>
      <c r="FI157" s="46"/>
      <c r="FJ157" s="46"/>
      <c r="FK157" s="46"/>
      <c r="FL157" s="46"/>
      <c r="FM157" s="46"/>
      <c r="FN157" s="46"/>
      <c r="FO157" s="46"/>
      <c r="FP157" s="46"/>
      <c r="FQ157" s="46"/>
      <c r="FR157" s="46"/>
      <c r="FS157" s="46"/>
      <c r="FT157" s="46"/>
      <c r="FU157" s="46"/>
      <c r="FV157" s="46"/>
      <c r="FW157" s="46"/>
      <c r="FX157" s="46"/>
      <c r="FY157" s="46"/>
      <c r="FZ157" s="46"/>
      <c r="GA157" s="46"/>
      <c r="GB157" s="46"/>
      <c r="GC157" s="46"/>
      <c r="GD157" s="46"/>
      <c r="GE157" s="46"/>
      <c r="GF157" s="46"/>
      <c r="GG157" s="46"/>
      <c r="GH157" s="46"/>
      <c r="GI157" s="46"/>
      <c r="GJ157" s="46"/>
      <c r="GK157" s="46"/>
      <c r="GL157" s="46"/>
      <c r="GM157" s="46"/>
      <c r="GN157" s="46"/>
    </row>
    <row r="158" spans="1:196" s="66" customFormat="1" ht="170.25" hidden="1" customHeight="1" x14ac:dyDescent="0.3">
      <c r="A158" s="200"/>
      <c r="B158" s="44"/>
      <c r="C158" s="44"/>
      <c r="D158" s="44"/>
      <c r="E158" s="212"/>
      <c r="F158" s="27"/>
      <c r="G158" s="27"/>
      <c r="H158" s="23"/>
      <c r="I158" s="30">
        <f t="shared" si="160"/>
        <v>0</v>
      </c>
      <c r="J158" s="21">
        <f t="shared" si="140"/>
        <v>0</v>
      </c>
      <c r="K158" s="30" t="str">
        <f t="shared" si="148"/>
        <v/>
      </c>
      <c r="L158" s="33"/>
      <c r="M158" s="33"/>
      <c r="N158" s="33"/>
      <c r="O158" s="26"/>
      <c r="P158" s="13">
        <f t="shared" si="135"/>
        <v>0</v>
      </c>
      <c r="Q158" s="19" t="str">
        <f t="shared" si="136"/>
        <v/>
      </c>
      <c r="R158" s="21">
        <f t="shared" si="164"/>
        <v>0</v>
      </c>
      <c r="S158" s="21">
        <f t="shared" si="165"/>
        <v>0</v>
      </c>
      <c r="T158" s="21">
        <f t="shared" si="166"/>
        <v>0</v>
      </c>
      <c r="U158" s="21">
        <f t="shared" si="157"/>
        <v>0</v>
      </c>
      <c r="V158" s="21">
        <f t="shared" si="158"/>
        <v>0</v>
      </c>
      <c r="W158" s="30" t="str">
        <f t="shared" si="159"/>
        <v/>
      </c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/>
      <c r="FA158" s="46"/>
      <c r="FB158" s="46"/>
      <c r="FC158" s="46"/>
      <c r="FD158" s="46"/>
      <c r="FE158" s="46"/>
      <c r="FF158" s="46"/>
      <c r="FG158" s="46"/>
      <c r="FH158" s="46"/>
      <c r="FI158" s="46"/>
      <c r="FJ158" s="46"/>
      <c r="FK158" s="46"/>
      <c r="FL158" s="46"/>
      <c r="FM158" s="46"/>
      <c r="FN158" s="46"/>
      <c r="FO158" s="46"/>
      <c r="FP158" s="46"/>
      <c r="FQ158" s="46"/>
      <c r="FR158" s="46"/>
      <c r="FS158" s="46"/>
      <c r="FT158" s="46"/>
      <c r="FU158" s="46"/>
      <c r="FV158" s="46"/>
      <c r="FW158" s="46"/>
      <c r="FX158" s="46"/>
      <c r="FY158" s="46"/>
      <c r="FZ158" s="46"/>
      <c r="GA158" s="46"/>
      <c r="GB158" s="46"/>
      <c r="GC158" s="46"/>
      <c r="GD158" s="46"/>
      <c r="GE158" s="46"/>
      <c r="GF158" s="46"/>
      <c r="GG158" s="46"/>
      <c r="GH158" s="46"/>
      <c r="GI158" s="46"/>
      <c r="GJ158" s="46"/>
      <c r="GK158" s="46"/>
      <c r="GL158" s="46"/>
      <c r="GM158" s="46"/>
      <c r="GN158" s="46"/>
    </row>
    <row r="159" spans="1:196" s="66" customFormat="1" ht="54" hidden="1" customHeight="1" x14ac:dyDescent="0.3">
      <c r="A159" s="200"/>
      <c r="B159" s="44"/>
      <c r="C159" s="44"/>
      <c r="D159" s="44"/>
      <c r="E159" s="212"/>
      <c r="F159" s="27"/>
      <c r="G159" s="27"/>
      <c r="H159" s="23"/>
      <c r="I159" s="30">
        <f t="shared" si="160"/>
        <v>0</v>
      </c>
      <c r="J159" s="21">
        <f t="shared" si="140"/>
        <v>0</v>
      </c>
      <c r="K159" s="30" t="str">
        <f t="shared" ref="K159" si="167">IFERROR(100%*(H159/G159),"")</f>
        <v/>
      </c>
      <c r="L159" s="127"/>
      <c r="M159" s="21"/>
      <c r="N159" s="21"/>
      <c r="O159" s="27"/>
      <c r="P159" s="13">
        <f t="shared" si="135"/>
        <v>0</v>
      </c>
      <c r="Q159" s="19" t="str">
        <f t="shared" si="136"/>
        <v/>
      </c>
      <c r="R159" s="21">
        <f>SUM(F159,L159)</f>
        <v>0</v>
      </c>
      <c r="S159" s="21">
        <f>SUM(F159,M159)</f>
        <v>0</v>
      </c>
      <c r="T159" s="21">
        <f>SUM(G159,N159)</f>
        <v>0</v>
      </c>
      <c r="U159" s="21">
        <f t="shared" si="157"/>
        <v>0</v>
      </c>
      <c r="V159" s="21">
        <f t="shared" si="158"/>
        <v>0</v>
      </c>
      <c r="W159" s="30" t="str">
        <f t="shared" si="159"/>
        <v/>
      </c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  <c r="DN159" s="46"/>
      <c r="DO159" s="46"/>
      <c r="DP159" s="46"/>
      <c r="DQ159" s="46"/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  <c r="EE159" s="46"/>
      <c r="EF159" s="46"/>
      <c r="EG159" s="46"/>
      <c r="EH159" s="46"/>
      <c r="EI159" s="46"/>
      <c r="EJ159" s="46"/>
      <c r="EK159" s="46"/>
      <c r="EL159" s="46"/>
      <c r="EM159" s="46"/>
      <c r="EN159" s="46"/>
      <c r="EO159" s="46"/>
      <c r="EP159" s="46"/>
      <c r="EQ159" s="46"/>
      <c r="ER159" s="46"/>
      <c r="ES159" s="46"/>
      <c r="ET159" s="46"/>
      <c r="EU159" s="46"/>
      <c r="EV159" s="46"/>
      <c r="EW159" s="46"/>
      <c r="EX159" s="46"/>
      <c r="EY159" s="46"/>
      <c r="EZ159" s="46"/>
      <c r="FA159" s="46"/>
      <c r="FB159" s="46"/>
      <c r="FC159" s="46"/>
      <c r="FD159" s="46"/>
      <c r="FE159" s="46"/>
      <c r="FF159" s="46"/>
      <c r="FG159" s="46"/>
      <c r="FH159" s="46"/>
      <c r="FI159" s="46"/>
      <c r="FJ159" s="46"/>
      <c r="FK159" s="46"/>
      <c r="FL159" s="46"/>
      <c r="FM159" s="46"/>
      <c r="FN159" s="46"/>
      <c r="FO159" s="46"/>
      <c r="FP159" s="46"/>
      <c r="FQ159" s="46"/>
      <c r="FR159" s="46"/>
      <c r="FS159" s="46"/>
      <c r="FT159" s="46"/>
      <c r="FU159" s="46"/>
      <c r="FV159" s="46"/>
      <c r="FW159" s="46"/>
      <c r="FX159" s="46"/>
      <c r="FY159" s="46"/>
      <c r="FZ159" s="46"/>
      <c r="GA159" s="46"/>
      <c r="GB159" s="46"/>
      <c r="GC159" s="46"/>
      <c r="GD159" s="46"/>
      <c r="GE159" s="46"/>
      <c r="GF159" s="46"/>
      <c r="GG159" s="46"/>
      <c r="GH159" s="46"/>
      <c r="GI159" s="46"/>
      <c r="GJ159" s="46"/>
      <c r="GK159" s="46"/>
      <c r="GL159" s="46"/>
      <c r="GM159" s="46"/>
      <c r="GN159" s="46"/>
    </row>
    <row r="160" spans="1:196" s="66" customFormat="1" ht="88.5" hidden="1" customHeight="1" x14ac:dyDescent="0.3">
      <c r="A160" s="200"/>
      <c r="B160" s="44"/>
      <c r="C160" s="44"/>
      <c r="D160" s="44"/>
      <c r="E160" s="212"/>
      <c r="F160" s="27"/>
      <c r="G160" s="27"/>
      <c r="H160" s="23"/>
      <c r="I160" s="30">
        <f t="shared" si="160"/>
        <v>0</v>
      </c>
      <c r="J160" s="14">
        <f t="shared" si="140"/>
        <v>0</v>
      </c>
      <c r="K160" s="30" t="str">
        <f t="shared" si="148"/>
        <v/>
      </c>
      <c r="L160" s="33"/>
      <c r="M160" s="33"/>
      <c r="N160" s="33"/>
      <c r="O160" s="26"/>
      <c r="P160" s="13">
        <f t="shared" si="135"/>
        <v>0</v>
      </c>
      <c r="Q160" s="19" t="str">
        <f t="shared" si="136"/>
        <v/>
      </c>
      <c r="R160" s="21">
        <f t="shared" si="164"/>
        <v>0</v>
      </c>
      <c r="S160" s="21">
        <f t="shared" si="165"/>
        <v>0</v>
      </c>
      <c r="T160" s="21">
        <f t="shared" si="166"/>
        <v>0</v>
      </c>
      <c r="U160" s="21">
        <f t="shared" si="157"/>
        <v>0</v>
      </c>
      <c r="V160" s="21">
        <f t="shared" si="158"/>
        <v>0</v>
      </c>
      <c r="W160" s="30" t="str">
        <f t="shared" si="159"/>
        <v/>
      </c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46"/>
      <c r="ER160" s="46"/>
      <c r="ES160" s="46"/>
      <c r="ET160" s="46"/>
      <c r="EU160" s="46"/>
      <c r="EV160" s="46"/>
      <c r="EW160" s="46"/>
      <c r="EX160" s="46"/>
      <c r="EY160" s="46"/>
      <c r="EZ160" s="46"/>
      <c r="FA160" s="46"/>
      <c r="FB160" s="46"/>
      <c r="FC160" s="46"/>
      <c r="FD160" s="46"/>
      <c r="FE160" s="46"/>
      <c r="FF160" s="46"/>
      <c r="FG160" s="46"/>
      <c r="FH160" s="46"/>
      <c r="FI160" s="46"/>
      <c r="FJ160" s="46"/>
      <c r="FK160" s="46"/>
      <c r="FL160" s="46"/>
      <c r="FM160" s="46"/>
      <c r="FN160" s="46"/>
      <c r="FO160" s="46"/>
      <c r="FP160" s="46"/>
      <c r="FQ160" s="46"/>
      <c r="FR160" s="46"/>
      <c r="FS160" s="46"/>
      <c r="FT160" s="46"/>
      <c r="FU160" s="46"/>
      <c r="FV160" s="46"/>
      <c r="FW160" s="46"/>
      <c r="FX160" s="46"/>
      <c r="FY160" s="46"/>
      <c r="FZ160" s="46"/>
      <c r="GA160" s="46"/>
      <c r="GB160" s="46"/>
      <c r="GC160" s="46"/>
      <c r="GD160" s="46"/>
      <c r="GE160" s="46"/>
      <c r="GF160" s="46"/>
      <c r="GG160" s="46"/>
      <c r="GH160" s="46"/>
      <c r="GI160" s="46"/>
      <c r="GJ160" s="46"/>
      <c r="GK160" s="46"/>
      <c r="GL160" s="46"/>
      <c r="GM160" s="46"/>
      <c r="GN160" s="46"/>
    </row>
    <row r="161" spans="1:196" s="66" customFormat="1" ht="70.5" hidden="1" customHeight="1" x14ac:dyDescent="0.3">
      <c r="A161" s="200"/>
      <c r="B161" s="44"/>
      <c r="C161" s="44"/>
      <c r="D161" s="44"/>
      <c r="E161" s="212"/>
      <c r="F161" s="27"/>
      <c r="G161" s="27"/>
      <c r="H161" s="23"/>
      <c r="I161" s="30">
        <f t="shared" si="160"/>
        <v>0</v>
      </c>
      <c r="J161" s="14">
        <f t="shared" si="140"/>
        <v>0</v>
      </c>
      <c r="K161" s="30" t="str">
        <f t="shared" si="148"/>
        <v/>
      </c>
      <c r="L161" s="127"/>
      <c r="M161" s="21"/>
      <c r="N161" s="21"/>
      <c r="O161" s="27"/>
      <c r="P161" s="13">
        <f t="shared" si="135"/>
        <v>0</v>
      </c>
      <c r="Q161" s="19" t="str">
        <f t="shared" si="136"/>
        <v/>
      </c>
      <c r="R161" s="21">
        <f t="shared" si="164"/>
        <v>0</v>
      </c>
      <c r="S161" s="21">
        <f t="shared" si="165"/>
        <v>0</v>
      </c>
      <c r="T161" s="21">
        <f t="shared" si="166"/>
        <v>0</v>
      </c>
      <c r="U161" s="21">
        <f t="shared" si="157"/>
        <v>0</v>
      </c>
      <c r="V161" s="21">
        <f t="shared" si="158"/>
        <v>0</v>
      </c>
      <c r="W161" s="30" t="str">
        <f t="shared" si="159"/>
        <v/>
      </c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/>
      <c r="FA161" s="46"/>
      <c r="FB161" s="46"/>
      <c r="FC161" s="46"/>
      <c r="FD161" s="46"/>
      <c r="FE161" s="46"/>
      <c r="FF161" s="46"/>
      <c r="FG161" s="46"/>
      <c r="FH161" s="46"/>
      <c r="FI161" s="46"/>
      <c r="FJ161" s="46"/>
      <c r="FK161" s="46"/>
      <c r="FL161" s="46"/>
      <c r="FM161" s="46"/>
      <c r="FN161" s="46"/>
      <c r="FO161" s="46"/>
      <c r="FP161" s="46"/>
      <c r="FQ161" s="46"/>
      <c r="FR161" s="46"/>
      <c r="FS161" s="46"/>
      <c r="FT161" s="46"/>
      <c r="FU161" s="46"/>
      <c r="FV161" s="46"/>
      <c r="FW161" s="46"/>
      <c r="FX161" s="46"/>
      <c r="FY161" s="46"/>
      <c r="FZ161" s="46"/>
      <c r="GA161" s="46"/>
      <c r="GB161" s="46"/>
      <c r="GC161" s="46"/>
      <c r="GD161" s="46"/>
      <c r="GE161" s="46"/>
      <c r="GF161" s="46"/>
      <c r="GG161" s="46"/>
      <c r="GH161" s="46"/>
      <c r="GI161" s="46"/>
      <c r="GJ161" s="46"/>
      <c r="GK161" s="46"/>
      <c r="GL161" s="46"/>
      <c r="GM161" s="46"/>
      <c r="GN161" s="46"/>
    </row>
    <row r="162" spans="1:196" s="66" customFormat="1" ht="84" hidden="1" customHeight="1" x14ac:dyDescent="0.3">
      <c r="A162" s="200"/>
      <c r="B162" s="44"/>
      <c r="C162" s="44"/>
      <c r="D162" s="44"/>
      <c r="E162" s="212"/>
      <c r="F162" s="27"/>
      <c r="G162" s="27"/>
      <c r="H162" s="23"/>
      <c r="I162" s="30">
        <f t="shared" si="160"/>
        <v>0</v>
      </c>
      <c r="J162" s="21">
        <f t="shared" si="140"/>
        <v>0</v>
      </c>
      <c r="K162" s="30" t="str">
        <f t="shared" si="148"/>
        <v/>
      </c>
      <c r="L162" s="127"/>
      <c r="M162" s="21"/>
      <c r="N162" s="21"/>
      <c r="O162" s="27"/>
      <c r="P162" s="13">
        <f t="shared" si="135"/>
        <v>0</v>
      </c>
      <c r="Q162" s="30" t="str">
        <f t="shared" si="136"/>
        <v/>
      </c>
      <c r="R162" s="21">
        <f t="shared" si="164"/>
        <v>0</v>
      </c>
      <c r="S162" s="21">
        <f t="shared" si="165"/>
        <v>0</v>
      </c>
      <c r="T162" s="21">
        <f t="shared" si="166"/>
        <v>0</v>
      </c>
      <c r="U162" s="21">
        <f t="shared" si="157"/>
        <v>0</v>
      </c>
      <c r="V162" s="21">
        <f t="shared" si="158"/>
        <v>0</v>
      </c>
      <c r="W162" s="30" t="str">
        <f t="shared" si="159"/>
        <v/>
      </c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  <c r="EE162" s="46"/>
      <c r="EF162" s="46"/>
      <c r="EG162" s="46"/>
      <c r="EH162" s="46"/>
      <c r="EI162" s="46"/>
      <c r="EJ162" s="46"/>
      <c r="EK162" s="46"/>
      <c r="EL162" s="46"/>
      <c r="EM162" s="46"/>
      <c r="EN162" s="46"/>
      <c r="EO162" s="46"/>
      <c r="EP162" s="46"/>
      <c r="EQ162" s="46"/>
      <c r="ER162" s="46"/>
      <c r="ES162" s="46"/>
      <c r="ET162" s="46"/>
      <c r="EU162" s="46"/>
      <c r="EV162" s="46"/>
      <c r="EW162" s="46"/>
      <c r="EX162" s="46"/>
      <c r="EY162" s="46"/>
      <c r="EZ162" s="46"/>
      <c r="FA162" s="46"/>
      <c r="FB162" s="46"/>
      <c r="FC162" s="46"/>
      <c r="FD162" s="46"/>
      <c r="FE162" s="46"/>
      <c r="FF162" s="46"/>
      <c r="FG162" s="46"/>
      <c r="FH162" s="46"/>
      <c r="FI162" s="46"/>
      <c r="FJ162" s="46"/>
      <c r="FK162" s="46"/>
      <c r="FL162" s="46"/>
      <c r="FM162" s="46"/>
      <c r="FN162" s="46"/>
      <c r="FO162" s="46"/>
      <c r="FP162" s="46"/>
      <c r="FQ162" s="46"/>
      <c r="FR162" s="46"/>
      <c r="FS162" s="46"/>
      <c r="FT162" s="46"/>
      <c r="FU162" s="46"/>
      <c r="FV162" s="46"/>
      <c r="FW162" s="46"/>
      <c r="FX162" s="46"/>
      <c r="FY162" s="46"/>
      <c r="FZ162" s="46"/>
      <c r="GA162" s="46"/>
      <c r="GB162" s="46"/>
      <c r="GC162" s="46"/>
      <c r="GD162" s="46"/>
      <c r="GE162" s="46"/>
      <c r="GF162" s="46"/>
      <c r="GG162" s="46"/>
      <c r="GH162" s="46"/>
      <c r="GI162" s="46"/>
      <c r="GJ162" s="46"/>
      <c r="GK162" s="46"/>
      <c r="GL162" s="46"/>
      <c r="GM162" s="46"/>
      <c r="GN162" s="46"/>
    </row>
    <row r="163" spans="1:196" s="41" customFormat="1" ht="60.75" customHeight="1" x14ac:dyDescent="0.3">
      <c r="A163" s="192">
        <v>14</v>
      </c>
      <c r="B163" s="38"/>
      <c r="C163" s="38" t="s">
        <v>242</v>
      </c>
      <c r="D163" s="38" t="s">
        <v>50</v>
      </c>
      <c r="E163" s="194" t="s">
        <v>246</v>
      </c>
      <c r="F163" s="25">
        <f>F164+F165+F166+F167+F170+F173+F168+F169</f>
        <v>6000</v>
      </c>
      <c r="G163" s="25">
        <f t="shared" ref="G163:H163" si="168">G164+G165+G166+G167+G170+G173+G168+G169</f>
        <v>6000</v>
      </c>
      <c r="H163" s="25">
        <f t="shared" si="168"/>
        <v>6000</v>
      </c>
      <c r="I163" s="19">
        <f t="shared" ref="I163:I177" si="169">H163/$H$6</f>
        <v>3.3858421012536083E-2</v>
      </c>
      <c r="J163" s="13">
        <f t="shared" si="140"/>
        <v>0</v>
      </c>
      <c r="K163" s="19">
        <f t="shared" si="148"/>
        <v>1</v>
      </c>
      <c r="L163" s="25">
        <f>L164+L165+L166+L170+L173+L168+L169+L171+L172</f>
        <v>3000</v>
      </c>
      <c r="M163" s="25">
        <f>M164+M165+M166+M170+M173+M168+M171+M172</f>
        <v>3000</v>
      </c>
      <c r="N163" s="25">
        <f>N164+N165+N166+N170+N173+N168+N171+N172</f>
        <v>3000</v>
      </c>
      <c r="O163" s="25">
        <f>O164+O165+O166+O170+O173+O168+O171+O172</f>
        <v>3000</v>
      </c>
      <c r="P163" s="13">
        <f t="shared" ref="P163:P200" si="170">O163-N163</f>
        <v>0</v>
      </c>
      <c r="Q163" s="19">
        <f t="shared" ref="Q163:Q177" si="171">IFERROR(100%*(O163/N163),"")</f>
        <v>1</v>
      </c>
      <c r="R163" s="13">
        <f t="shared" si="72"/>
        <v>9000</v>
      </c>
      <c r="S163" s="13">
        <f>SUM(G163,M163)</f>
        <v>9000</v>
      </c>
      <c r="T163" s="13">
        <f t="shared" si="74"/>
        <v>9000</v>
      </c>
      <c r="U163" s="13">
        <f t="shared" si="74"/>
        <v>9000</v>
      </c>
      <c r="V163" s="13">
        <f t="shared" ref="V163:V164" si="172">U163-T163</f>
        <v>0</v>
      </c>
      <c r="W163" s="19">
        <f t="shared" si="101"/>
        <v>1</v>
      </c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</row>
    <row r="164" spans="1:196" s="66" customFormat="1" ht="89.25" customHeight="1" x14ac:dyDescent="0.3">
      <c r="A164" s="200"/>
      <c r="B164" s="44"/>
      <c r="C164" s="44"/>
      <c r="D164" s="44"/>
      <c r="E164" s="212" t="s">
        <v>356</v>
      </c>
      <c r="F164" s="23">
        <v>1000</v>
      </c>
      <c r="G164" s="23">
        <v>1000</v>
      </c>
      <c r="H164" s="23">
        <v>1000</v>
      </c>
      <c r="I164" s="30">
        <f t="shared" si="169"/>
        <v>5.6430701687560144E-3</v>
      </c>
      <c r="J164" s="14">
        <f t="shared" si="140"/>
        <v>0</v>
      </c>
      <c r="K164" s="30">
        <f t="shared" ref="K164" si="173">IFERROR(100%*(H164/G164),"")</f>
        <v>1</v>
      </c>
      <c r="L164" s="21"/>
      <c r="M164" s="21"/>
      <c r="N164" s="21"/>
      <c r="O164" s="23"/>
      <c r="P164" s="13">
        <f t="shared" si="170"/>
        <v>0</v>
      </c>
      <c r="Q164" s="30" t="str">
        <f t="shared" ref="Q164" si="174">IFERROR(100%*(O164/N164),"")</f>
        <v/>
      </c>
      <c r="R164" s="21">
        <f t="shared" ref="R164" si="175">SUM(F164,L164)</f>
        <v>1000</v>
      </c>
      <c r="S164" s="21">
        <f t="shared" ref="S164" si="176">SUM(F164,M164)</f>
        <v>1000</v>
      </c>
      <c r="T164" s="21">
        <f t="shared" ref="T164" si="177">SUM(G164,N164)</f>
        <v>1000</v>
      </c>
      <c r="U164" s="21">
        <f t="shared" ref="U164" si="178">SUM(H164,O164)</f>
        <v>1000</v>
      </c>
      <c r="V164" s="21">
        <f t="shared" si="172"/>
        <v>0</v>
      </c>
      <c r="W164" s="30">
        <f t="shared" ref="W164" si="179">IFERROR(100%*(U164/T164),"")</f>
        <v>1</v>
      </c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46"/>
      <c r="FZ164" s="46"/>
      <c r="GA164" s="46"/>
      <c r="GB164" s="46"/>
      <c r="GC164" s="46"/>
      <c r="GD164" s="46"/>
      <c r="GE164" s="46"/>
      <c r="GF164" s="46"/>
      <c r="GG164" s="46"/>
      <c r="GH164" s="46"/>
      <c r="GI164" s="46"/>
      <c r="GJ164" s="46"/>
      <c r="GK164" s="46"/>
      <c r="GL164" s="46"/>
      <c r="GM164" s="46"/>
      <c r="GN164" s="46"/>
    </row>
    <row r="165" spans="1:196" s="66" customFormat="1" ht="70.5" customHeight="1" x14ac:dyDescent="0.3">
      <c r="A165" s="192"/>
      <c r="B165" s="38"/>
      <c r="C165" s="38"/>
      <c r="D165" s="38"/>
      <c r="E165" s="212" t="s">
        <v>357</v>
      </c>
      <c r="F165" s="23">
        <v>1000</v>
      </c>
      <c r="G165" s="23">
        <v>1000</v>
      </c>
      <c r="H165" s="23">
        <v>1000</v>
      </c>
      <c r="I165" s="30">
        <f>H165/$H$6</f>
        <v>5.6430701687560144E-3</v>
      </c>
      <c r="J165" s="14">
        <f t="shared" si="140"/>
        <v>0</v>
      </c>
      <c r="K165" s="30">
        <f>IFERROR(100%*(H165/G165),"")</f>
        <v>1</v>
      </c>
      <c r="L165" s="21"/>
      <c r="M165" s="21"/>
      <c r="N165" s="21"/>
      <c r="O165" s="23"/>
      <c r="P165" s="13">
        <f t="shared" si="170"/>
        <v>0</v>
      </c>
      <c r="Q165" s="30" t="str">
        <f t="shared" si="171"/>
        <v/>
      </c>
      <c r="R165" s="21">
        <f>SUM(F165,L165)</f>
        <v>1000</v>
      </c>
      <c r="S165" s="21">
        <f>SUM(F165,M165)</f>
        <v>1000</v>
      </c>
      <c r="T165" s="21">
        <f>SUM(G165,N165)</f>
        <v>1000</v>
      </c>
      <c r="U165" s="21">
        <f>SUM(H165,O165)</f>
        <v>1000</v>
      </c>
      <c r="V165" s="21">
        <f>U165-T165</f>
        <v>0</v>
      </c>
      <c r="W165" s="30">
        <f>IFERROR(100%*(U165/T165),"")</f>
        <v>1</v>
      </c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/>
      <c r="FA165" s="46"/>
      <c r="FB165" s="46"/>
      <c r="FC165" s="46"/>
      <c r="FD165" s="46"/>
      <c r="FE165" s="46"/>
      <c r="FF165" s="46"/>
      <c r="FG165" s="46"/>
      <c r="FH165" s="46"/>
      <c r="FI165" s="46"/>
      <c r="FJ165" s="46"/>
      <c r="FK165" s="46"/>
      <c r="FL165" s="46"/>
      <c r="FM165" s="46"/>
      <c r="FN165" s="46"/>
      <c r="FO165" s="46"/>
      <c r="FP165" s="46"/>
      <c r="FQ165" s="46"/>
      <c r="FR165" s="46"/>
      <c r="FS165" s="46"/>
      <c r="FT165" s="46"/>
      <c r="FU165" s="46"/>
      <c r="FV165" s="46"/>
      <c r="FW165" s="46"/>
      <c r="FX165" s="46"/>
      <c r="FY165" s="46"/>
      <c r="FZ165" s="46"/>
      <c r="GA165" s="46"/>
      <c r="GB165" s="46"/>
      <c r="GC165" s="46"/>
      <c r="GD165" s="46"/>
      <c r="GE165" s="46"/>
      <c r="GF165" s="46"/>
      <c r="GG165" s="46"/>
      <c r="GH165" s="46"/>
      <c r="GI165" s="46"/>
      <c r="GJ165" s="46"/>
      <c r="GK165" s="46"/>
      <c r="GL165" s="46"/>
      <c r="GM165" s="46"/>
      <c r="GN165" s="46"/>
    </row>
    <row r="166" spans="1:196" s="66" customFormat="1" ht="70.5" customHeight="1" x14ac:dyDescent="0.3">
      <c r="A166" s="200"/>
      <c r="B166" s="44"/>
      <c r="C166" s="44"/>
      <c r="D166" s="44"/>
      <c r="E166" s="212" t="s">
        <v>358</v>
      </c>
      <c r="F166" s="23">
        <v>3000</v>
      </c>
      <c r="G166" s="23">
        <v>3000</v>
      </c>
      <c r="H166" s="23">
        <v>3000</v>
      </c>
      <c r="I166" s="30">
        <f t="shared" si="169"/>
        <v>1.6929210506268041E-2</v>
      </c>
      <c r="J166" s="14">
        <f t="shared" si="140"/>
        <v>0</v>
      </c>
      <c r="K166" s="30">
        <f t="shared" si="148"/>
        <v>1</v>
      </c>
      <c r="L166" s="21"/>
      <c r="M166" s="21"/>
      <c r="N166" s="21"/>
      <c r="O166" s="27"/>
      <c r="P166" s="13">
        <f t="shared" si="170"/>
        <v>0</v>
      </c>
      <c r="Q166" s="30" t="str">
        <f t="shared" ref="Q166" si="180">IFERROR(100%*(O166/N166),"")</f>
        <v/>
      </c>
      <c r="R166" s="21">
        <f t="shared" si="72"/>
        <v>3000</v>
      </c>
      <c r="S166" s="21">
        <f t="shared" si="73"/>
        <v>3000</v>
      </c>
      <c r="T166" s="21">
        <f t="shared" si="74"/>
        <v>3000</v>
      </c>
      <c r="U166" s="21">
        <f t="shared" si="74"/>
        <v>3000</v>
      </c>
      <c r="V166" s="21">
        <f t="shared" si="75"/>
        <v>0</v>
      </c>
      <c r="W166" s="30">
        <f t="shared" si="101"/>
        <v>1</v>
      </c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/>
      <c r="DF166" s="46"/>
      <c r="DG166" s="46"/>
      <c r="DH166" s="46"/>
      <c r="DI166" s="46"/>
      <c r="DJ166" s="46"/>
      <c r="DK166" s="46"/>
      <c r="DL166" s="46"/>
      <c r="DM166" s="46"/>
      <c r="DN166" s="46"/>
      <c r="DO166" s="46"/>
      <c r="DP166" s="46"/>
      <c r="DQ166" s="46"/>
      <c r="DR166" s="46"/>
      <c r="DS166" s="46"/>
      <c r="DT166" s="46"/>
      <c r="DU166" s="46"/>
      <c r="DV166" s="46"/>
      <c r="DW166" s="46"/>
      <c r="DX166" s="46"/>
      <c r="DY166" s="46"/>
      <c r="DZ166" s="46"/>
      <c r="EA166" s="46"/>
      <c r="EB166" s="46"/>
      <c r="EC166" s="46"/>
      <c r="ED166" s="46"/>
      <c r="EE166" s="46"/>
      <c r="EF166" s="46"/>
      <c r="EG166" s="46"/>
      <c r="EH166" s="46"/>
      <c r="EI166" s="46"/>
      <c r="EJ166" s="46"/>
      <c r="EK166" s="46"/>
      <c r="EL166" s="46"/>
      <c r="EM166" s="46"/>
      <c r="EN166" s="46"/>
      <c r="EO166" s="46"/>
      <c r="EP166" s="46"/>
      <c r="EQ166" s="46"/>
      <c r="ER166" s="46"/>
      <c r="ES166" s="46"/>
      <c r="ET166" s="46"/>
      <c r="EU166" s="46"/>
      <c r="EV166" s="46"/>
      <c r="EW166" s="46"/>
      <c r="EX166" s="46"/>
      <c r="EY166" s="46"/>
      <c r="EZ166" s="46"/>
      <c r="FA166" s="46"/>
      <c r="FB166" s="46"/>
      <c r="FC166" s="46"/>
      <c r="FD166" s="46"/>
      <c r="FE166" s="46"/>
      <c r="FF166" s="46"/>
      <c r="FG166" s="46"/>
      <c r="FH166" s="46"/>
      <c r="FI166" s="46"/>
      <c r="FJ166" s="46"/>
      <c r="FK166" s="46"/>
      <c r="FL166" s="46"/>
      <c r="FM166" s="46"/>
      <c r="FN166" s="46"/>
      <c r="FO166" s="46"/>
      <c r="FP166" s="46"/>
      <c r="FQ166" s="46"/>
      <c r="FR166" s="46"/>
      <c r="FS166" s="46"/>
      <c r="FT166" s="46"/>
      <c r="FU166" s="46"/>
      <c r="FV166" s="46"/>
      <c r="FW166" s="46"/>
      <c r="FX166" s="46"/>
      <c r="FY166" s="46"/>
      <c r="FZ166" s="46"/>
      <c r="GA166" s="46"/>
      <c r="GB166" s="46"/>
      <c r="GC166" s="46"/>
      <c r="GD166" s="46"/>
      <c r="GE166" s="46"/>
      <c r="GF166" s="46"/>
      <c r="GG166" s="46"/>
      <c r="GH166" s="46"/>
      <c r="GI166" s="46"/>
      <c r="GJ166" s="46"/>
      <c r="GK166" s="46"/>
      <c r="GL166" s="46"/>
      <c r="GM166" s="46"/>
      <c r="GN166" s="46"/>
    </row>
    <row r="167" spans="1:196" s="130" customFormat="1" ht="67.5" customHeight="1" x14ac:dyDescent="0.3">
      <c r="A167" s="213"/>
      <c r="B167" s="131"/>
      <c r="C167" s="131"/>
      <c r="D167" s="131"/>
      <c r="E167" s="223" t="s">
        <v>359</v>
      </c>
      <c r="F167" s="27">
        <v>1000</v>
      </c>
      <c r="G167" s="27">
        <v>1000</v>
      </c>
      <c r="H167" s="27">
        <v>1000</v>
      </c>
      <c r="I167" s="126">
        <f t="shared" si="169"/>
        <v>5.6430701687560144E-3</v>
      </c>
      <c r="J167" s="21">
        <f t="shared" si="140"/>
        <v>0</v>
      </c>
      <c r="K167" s="30">
        <f t="shared" si="148"/>
        <v>1</v>
      </c>
      <c r="L167" s="27"/>
      <c r="M167" s="27"/>
      <c r="N167" s="27"/>
      <c r="O167" s="27"/>
      <c r="P167" s="13">
        <f t="shared" si="170"/>
        <v>0</v>
      </c>
      <c r="Q167" s="30" t="str">
        <f t="shared" ref="Q167:Q169" si="181">IFERROR(100%*(O167/N167),"")</f>
        <v/>
      </c>
      <c r="R167" s="127">
        <f t="shared" ref="R167" si="182">SUM(F167,L167)</f>
        <v>1000</v>
      </c>
      <c r="S167" s="127">
        <f t="shared" ref="S167" si="183">SUM(F167,M167)</f>
        <v>1000</v>
      </c>
      <c r="T167" s="127">
        <f t="shared" ref="T167" si="184">SUM(G167,N167)</f>
        <v>1000</v>
      </c>
      <c r="U167" s="127">
        <f t="shared" ref="U167" si="185">SUM(H167,O167)</f>
        <v>1000</v>
      </c>
      <c r="V167" s="127">
        <f t="shared" ref="V167" si="186">U167-T167</f>
        <v>0</v>
      </c>
      <c r="W167" s="126">
        <f t="shared" ref="W167" si="187">IFERROR(100%*(U167/T167),"")</f>
        <v>1</v>
      </c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9"/>
      <c r="AS167" s="129"/>
      <c r="AT167" s="129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29"/>
      <c r="BE167" s="129"/>
      <c r="BF167" s="129"/>
      <c r="BG167" s="129"/>
      <c r="BH167" s="129"/>
      <c r="BI167" s="129"/>
      <c r="BJ167" s="129"/>
      <c r="BK167" s="129"/>
      <c r="BL167" s="129"/>
      <c r="BM167" s="129"/>
      <c r="BN167" s="129"/>
      <c r="BO167" s="129"/>
      <c r="BP167" s="129"/>
      <c r="BQ167" s="129"/>
      <c r="BR167" s="129"/>
      <c r="BS167" s="129"/>
      <c r="BT167" s="129"/>
      <c r="BU167" s="129"/>
      <c r="BV167" s="129"/>
      <c r="BW167" s="129"/>
      <c r="BX167" s="129"/>
      <c r="BY167" s="129"/>
      <c r="BZ167" s="129"/>
      <c r="CA167" s="129"/>
      <c r="CB167" s="129"/>
      <c r="CC167" s="129"/>
      <c r="CD167" s="129"/>
      <c r="CE167" s="129"/>
      <c r="CF167" s="129"/>
      <c r="CG167" s="129"/>
      <c r="CH167" s="129"/>
      <c r="CI167" s="129"/>
      <c r="CJ167" s="129"/>
      <c r="CK167" s="129"/>
      <c r="CL167" s="129"/>
      <c r="CM167" s="129"/>
      <c r="CN167" s="129"/>
      <c r="CO167" s="129"/>
      <c r="CP167" s="129"/>
      <c r="CQ167" s="129"/>
      <c r="CR167" s="129"/>
      <c r="CS167" s="129"/>
      <c r="CT167" s="129"/>
      <c r="CU167" s="129"/>
      <c r="CV167" s="129"/>
      <c r="CW167" s="129"/>
      <c r="CX167" s="129"/>
      <c r="CY167" s="129"/>
      <c r="CZ167" s="129"/>
      <c r="DA167" s="129"/>
      <c r="DB167" s="129"/>
      <c r="DC167" s="129"/>
      <c r="DD167" s="129"/>
      <c r="DE167" s="129"/>
      <c r="DF167" s="129"/>
      <c r="DG167" s="129"/>
      <c r="DH167" s="129"/>
      <c r="DI167" s="129"/>
      <c r="DJ167" s="129"/>
      <c r="DK167" s="129"/>
      <c r="DL167" s="129"/>
      <c r="DM167" s="129"/>
      <c r="DN167" s="129"/>
      <c r="DO167" s="129"/>
      <c r="DP167" s="129"/>
      <c r="DQ167" s="129"/>
      <c r="DR167" s="129"/>
      <c r="DS167" s="129"/>
      <c r="DT167" s="129"/>
      <c r="DU167" s="129"/>
      <c r="DV167" s="129"/>
      <c r="DW167" s="129"/>
      <c r="DX167" s="129"/>
      <c r="DY167" s="129"/>
      <c r="DZ167" s="129"/>
      <c r="EA167" s="129"/>
      <c r="EB167" s="129"/>
      <c r="EC167" s="129"/>
      <c r="ED167" s="129"/>
      <c r="EE167" s="129"/>
      <c r="EF167" s="129"/>
      <c r="EG167" s="129"/>
      <c r="EH167" s="129"/>
      <c r="EI167" s="129"/>
      <c r="EJ167" s="129"/>
      <c r="EK167" s="129"/>
      <c r="EL167" s="129"/>
      <c r="EM167" s="129"/>
      <c r="EN167" s="129"/>
      <c r="EO167" s="129"/>
      <c r="EP167" s="129"/>
      <c r="EQ167" s="129"/>
      <c r="ER167" s="129"/>
      <c r="ES167" s="129"/>
      <c r="ET167" s="129"/>
      <c r="EU167" s="129"/>
      <c r="EV167" s="129"/>
      <c r="EW167" s="129"/>
      <c r="EX167" s="129"/>
      <c r="EY167" s="129"/>
      <c r="EZ167" s="129"/>
      <c r="FA167" s="129"/>
      <c r="FB167" s="129"/>
      <c r="FC167" s="129"/>
      <c r="FD167" s="129"/>
      <c r="FE167" s="129"/>
      <c r="FF167" s="129"/>
      <c r="FG167" s="129"/>
      <c r="FH167" s="129"/>
      <c r="FI167" s="129"/>
      <c r="FJ167" s="129"/>
      <c r="FK167" s="129"/>
      <c r="FL167" s="129"/>
      <c r="FM167" s="129"/>
      <c r="FN167" s="129"/>
      <c r="FO167" s="129"/>
      <c r="FP167" s="129"/>
      <c r="FQ167" s="129"/>
      <c r="FR167" s="129"/>
      <c r="FS167" s="129"/>
      <c r="FT167" s="129"/>
      <c r="FU167" s="129"/>
      <c r="FV167" s="129"/>
      <c r="FW167" s="129"/>
      <c r="FX167" s="129"/>
      <c r="FY167" s="129"/>
      <c r="FZ167" s="129"/>
      <c r="GA167" s="129"/>
      <c r="GB167" s="129"/>
      <c r="GC167" s="129"/>
      <c r="GD167" s="129"/>
      <c r="GE167" s="129"/>
      <c r="GF167" s="129"/>
      <c r="GG167" s="129"/>
      <c r="GH167" s="129"/>
      <c r="GI167" s="129"/>
      <c r="GJ167" s="129"/>
      <c r="GK167" s="129"/>
      <c r="GL167" s="129"/>
      <c r="GM167" s="129"/>
      <c r="GN167" s="129"/>
    </row>
    <row r="168" spans="1:196" s="66" customFormat="1" ht="87" customHeight="1" x14ac:dyDescent="0.3">
      <c r="A168" s="192"/>
      <c r="B168" s="38"/>
      <c r="C168" s="38"/>
      <c r="D168" s="38"/>
      <c r="E168" s="212" t="s">
        <v>360</v>
      </c>
      <c r="F168" s="23"/>
      <c r="G168" s="23"/>
      <c r="H168" s="23"/>
      <c r="I168" s="30">
        <f t="shared" si="169"/>
        <v>0</v>
      </c>
      <c r="J168" s="14">
        <f t="shared" si="140"/>
        <v>0</v>
      </c>
      <c r="K168" s="30" t="str">
        <f t="shared" si="148"/>
        <v/>
      </c>
      <c r="L168" s="21">
        <v>3000</v>
      </c>
      <c r="M168" s="21">
        <v>3000</v>
      </c>
      <c r="N168" s="21">
        <v>3000</v>
      </c>
      <c r="O168" s="23">
        <v>3000</v>
      </c>
      <c r="P168" s="13">
        <f t="shared" si="170"/>
        <v>0</v>
      </c>
      <c r="Q168" s="30">
        <f t="shared" si="181"/>
        <v>1</v>
      </c>
      <c r="R168" s="21">
        <f t="shared" ref="R168:R172" si="188">SUM(F168,L168)</f>
        <v>3000</v>
      </c>
      <c r="S168" s="21">
        <f t="shared" si="73"/>
        <v>3000</v>
      </c>
      <c r="T168" s="21">
        <f t="shared" si="73"/>
        <v>3000</v>
      </c>
      <c r="U168" s="21">
        <f t="shared" si="73"/>
        <v>3000</v>
      </c>
      <c r="V168" s="21">
        <f t="shared" ref="V168:V172" si="189">U168-T168</f>
        <v>0</v>
      </c>
      <c r="W168" s="30">
        <f t="shared" si="101"/>
        <v>1</v>
      </c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  <c r="EZ168" s="46"/>
      <c r="FA168" s="46"/>
      <c r="FB168" s="46"/>
      <c r="FC168" s="46"/>
      <c r="FD168" s="46"/>
      <c r="FE168" s="46"/>
      <c r="FF168" s="46"/>
      <c r="FG168" s="46"/>
      <c r="FH168" s="46"/>
      <c r="FI168" s="46"/>
      <c r="FJ168" s="46"/>
      <c r="FK168" s="46"/>
      <c r="FL168" s="46"/>
      <c r="FM168" s="46"/>
      <c r="FN168" s="46"/>
      <c r="FO168" s="46"/>
      <c r="FP168" s="46"/>
      <c r="FQ168" s="46"/>
      <c r="FR168" s="46"/>
      <c r="FS168" s="46"/>
      <c r="FT168" s="46"/>
      <c r="FU168" s="46"/>
      <c r="FV168" s="46"/>
      <c r="FW168" s="46"/>
      <c r="FX168" s="46"/>
      <c r="FY168" s="46"/>
      <c r="FZ168" s="46"/>
      <c r="GA168" s="46"/>
      <c r="GB168" s="46"/>
      <c r="GC168" s="46"/>
      <c r="GD168" s="46"/>
      <c r="GE168" s="46"/>
      <c r="GF168" s="46"/>
      <c r="GG168" s="46"/>
      <c r="GH168" s="46"/>
      <c r="GI168" s="46"/>
      <c r="GJ168" s="46"/>
      <c r="GK168" s="46"/>
      <c r="GL168" s="46"/>
      <c r="GM168" s="46"/>
      <c r="GN168" s="46"/>
    </row>
    <row r="169" spans="1:196" s="66" customFormat="1" ht="76.5" hidden="1" customHeight="1" x14ac:dyDescent="0.3">
      <c r="A169" s="192"/>
      <c r="B169" s="38"/>
      <c r="C169" s="38"/>
      <c r="D169" s="38"/>
      <c r="E169" s="212"/>
      <c r="F169" s="23"/>
      <c r="G169" s="23"/>
      <c r="H169" s="23"/>
      <c r="I169" s="30">
        <f t="shared" si="169"/>
        <v>0</v>
      </c>
      <c r="J169" s="14">
        <f t="shared" si="140"/>
        <v>0</v>
      </c>
      <c r="K169" s="30" t="str">
        <f t="shared" si="148"/>
        <v/>
      </c>
      <c r="L169" s="21"/>
      <c r="M169" s="21"/>
      <c r="N169" s="21"/>
      <c r="O169" s="23"/>
      <c r="P169" s="13">
        <f t="shared" si="170"/>
        <v>0</v>
      </c>
      <c r="Q169" s="30" t="str">
        <f t="shared" si="181"/>
        <v/>
      </c>
      <c r="R169" s="21">
        <f t="shared" si="188"/>
        <v>0</v>
      </c>
      <c r="S169" s="21">
        <f>SUM(F169,M169)</f>
        <v>0</v>
      </c>
      <c r="T169" s="21">
        <f t="shared" si="73"/>
        <v>0</v>
      </c>
      <c r="U169" s="21">
        <f t="shared" si="73"/>
        <v>0</v>
      </c>
      <c r="V169" s="21">
        <f t="shared" si="189"/>
        <v>0</v>
      </c>
      <c r="W169" s="30" t="str">
        <f t="shared" si="101"/>
        <v/>
      </c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/>
      <c r="FA169" s="46"/>
      <c r="FB169" s="46"/>
      <c r="FC169" s="46"/>
      <c r="FD169" s="46"/>
      <c r="FE169" s="46"/>
      <c r="FF169" s="46"/>
      <c r="FG169" s="46"/>
      <c r="FH169" s="46"/>
      <c r="FI169" s="46"/>
      <c r="FJ169" s="46"/>
      <c r="FK169" s="46"/>
      <c r="FL169" s="46"/>
      <c r="FM169" s="46"/>
      <c r="FN169" s="46"/>
      <c r="FO169" s="46"/>
      <c r="FP169" s="46"/>
      <c r="FQ169" s="46"/>
      <c r="FR169" s="46"/>
      <c r="FS169" s="46"/>
      <c r="FT169" s="46"/>
      <c r="FU169" s="46"/>
      <c r="FV169" s="46"/>
      <c r="FW169" s="46"/>
      <c r="FX169" s="46"/>
      <c r="FY169" s="46"/>
      <c r="FZ169" s="46"/>
      <c r="GA169" s="46"/>
      <c r="GB169" s="46"/>
      <c r="GC169" s="46"/>
      <c r="GD169" s="46"/>
      <c r="GE169" s="46"/>
      <c r="GF169" s="46"/>
      <c r="GG169" s="46"/>
      <c r="GH169" s="46"/>
      <c r="GI169" s="46"/>
      <c r="GJ169" s="46"/>
      <c r="GK169" s="46"/>
      <c r="GL169" s="46"/>
      <c r="GM169" s="46"/>
      <c r="GN169" s="46"/>
    </row>
    <row r="170" spans="1:196" s="130" customFormat="1" ht="70.5" hidden="1" customHeight="1" x14ac:dyDescent="0.3">
      <c r="A170" s="213"/>
      <c r="B170" s="131"/>
      <c r="C170" s="131"/>
      <c r="D170" s="131"/>
      <c r="E170" s="223"/>
      <c r="F170" s="27"/>
      <c r="G170" s="27"/>
      <c r="H170" s="23"/>
      <c r="I170" s="126">
        <f>H170/$H$6</f>
        <v>0</v>
      </c>
      <c r="J170" s="21">
        <f t="shared" si="140"/>
        <v>0</v>
      </c>
      <c r="K170" s="30" t="str">
        <f>IFERROR(100%*(H170/G170),"")</f>
        <v/>
      </c>
      <c r="L170" s="27"/>
      <c r="M170" s="27"/>
      <c r="N170" s="27"/>
      <c r="O170" s="27"/>
      <c r="P170" s="21">
        <f t="shared" si="170"/>
        <v>0</v>
      </c>
      <c r="Q170" s="30" t="str">
        <f>IFERROR(100%*(O170/N170),"")</f>
        <v/>
      </c>
      <c r="R170" s="127">
        <f>SUM(F170,L170)</f>
        <v>0</v>
      </c>
      <c r="S170" s="127">
        <f>SUM(F170,M170)</f>
        <v>0</v>
      </c>
      <c r="T170" s="127">
        <f>SUM(G170,N170)</f>
        <v>0</v>
      </c>
      <c r="U170" s="127">
        <f>SUM(H170,O170)</f>
        <v>0</v>
      </c>
      <c r="V170" s="127">
        <f>U170-T170</f>
        <v>0</v>
      </c>
      <c r="W170" s="126" t="str">
        <f>IFERROR(100%*(U170/T170),"")</f>
        <v/>
      </c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9"/>
      <c r="AS170" s="129"/>
      <c r="AT170" s="129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29"/>
      <c r="BE170" s="129"/>
      <c r="BF170" s="129"/>
      <c r="BG170" s="129"/>
      <c r="BH170" s="129"/>
      <c r="BI170" s="129"/>
      <c r="BJ170" s="129"/>
      <c r="BK170" s="129"/>
      <c r="BL170" s="129"/>
      <c r="BM170" s="129"/>
      <c r="BN170" s="129"/>
      <c r="BO170" s="129"/>
      <c r="BP170" s="129"/>
      <c r="BQ170" s="129"/>
      <c r="BR170" s="129"/>
      <c r="BS170" s="129"/>
      <c r="BT170" s="129"/>
      <c r="BU170" s="129"/>
      <c r="BV170" s="129"/>
      <c r="BW170" s="129"/>
      <c r="BX170" s="129"/>
      <c r="BY170" s="129"/>
      <c r="BZ170" s="129"/>
      <c r="CA170" s="129"/>
      <c r="CB170" s="129"/>
      <c r="CC170" s="129"/>
      <c r="CD170" s="129"/>
      <c r="CE170" s="129"/>
      <c r="CF170" s="129"/>
      <c r="CG170" s="129"/>
      <c r="CH170" s="129"/>
      <c r="CI170" s="129"/>
      <c r="CJ170" s="129"/>
      <c r="CK170" s="129"/>
      <c r="CL170" s="129"/>
      <c r="CM170" s="129"/>
      <c r="CN170" s="129"/>
      <c r="CO170" s="129"/>
      <c r="CP170" s="129"/>
      <c r="CQ170" s="129"/>
      <c r="CR170" s="129"/>
      <c r="CS170" s="129"/>
      <c r="CT170" s="129"/>
      <c r="CU170" s="129"/>
      <c r="CV170" s="129"/>
      <c r="CW170" s="129"/>
      <c r="CX170" s="129"/>
      <c r="CY170" s="129"/>
      <c r="CZ170" s="129"/>
      <c r="DA170" s="129"/>
      <c r="DB170" s="129"/>
      <c r="DC170" s="129"/>
      <c r="DD170" s="129"/>
      <c r="DE170" s="129"/>
      <c r="DF170" s="129"/>
      <c r="DG170" s="129"/>
      <c r="DH170" s="129"/>
      <c r="DI170" s="129"/>
      <c r="DJ170" s="129"/>
      <c r="DK170" s="129"/>
      <c r="DL170" s="129"/>
      <c r="DM170" s="129"/>
      <c r="DN170" s="129"/>
      <c r="DO170" s="129"/>
      <c r="DP170" s="129"/>
      <c r="DQ170" s="129"/>
      <c r="DR170" s="129"/>
      <c r="DS170" s="129"/>
      <c r="DT170" s="129"/>
      <c r="DU170" s="129"/>
      <c r="DV170" s="129"/>
      <c r="DW170" s="129"/>
      <c r="DX170" s="129"/>
      <c r="DY170" s="129"/>
      <c r="DZ170" s="129"/>
      <c r="EA170" s="129"/>
      <c r="EB170" s="129"/>
      <c r="EC170" s="129"/>
      <c r="ED170" s="129"/>
      <c r="EE170" s="129"/>
      <c r="EF170" s="129"/>
      <c r="EG170" s="129"/>
      <c r="EH170" s="129"/>
      <c r="EI170" s="129"/>
      <c r="EJ170" s="129"/>
      <c r="EK170" s="129"/>
      <c r="EL170" s="129"/>
      <c r="EM170" s="129"/>
      <c r="EN170" s="129"/>
      <c r="EO170" s="129"/>
      <c r="EP170" s="129"/>
      <c r="EQ170" s="129"/>
      <c r="ER170" s="129"/>
      <c r="ES170" s="129"/>
      <c r="ET170" s="129"/>
      <c r="EU170" s="129"/>
      <c r="EV170" s="129"/>
      <c r="EW170" s="129"/>
      <c r="EX170" s="129"/>
      <c r="EY170" s="129"/>
      <c r="EZ170" s="129"/>
      <c r="FA170" s="129"/>
      <c r="FB170" s="129"/>
      <c r="FC170" s="129"/>
      <c r="FD170" s="129"/>
      <c r="FE170" s="129"/>
      <c r="FF170" s="129"/>
      <c r="FG170" s="129"/>
      <c r="FH170" s="129"/>
      <c r="FI170" s="129"/>
      <c r="FJ170" s="129"/>
      <c r="FK170" s="129"/>
      <c r="FL170" s="129"/>
      <c r="FM170" s="129"/>
      <c r="FN170" s="129"/>
      <c r="FO170" s="129"/>
      <c r="FP170" s="129"/>
      <c r="FQ170" s="129"/>
      <c r="FR170" s="129"/>
      <c r="FS170" s="129"/>
      <c r="FT170" s="129"/>
      <c r="FU170" s="129"/>
      <c r="FV170" s="129"/>
      <c r="FW170" s="129"/>
      <c r="FX170" s="129"/>
      <c r="FY170" s="129"/>
      <c r="FZ170" s="129"/>
      <c r="GA170" s="129"/>
      <c r="GB170" s="129"/>
      <c r="GC170" s="129"/>
      <c r="GD170" s="129"/>
      <c r="GE170" s="129"/>
      <c r="GF170" s="129"/>
      <c r="GG170" s="129"/>
      <c r="GH170" s="129"/>
      <c r="GI170" s="129"/>
      <c r="GJ170" s="129"/>
      <c r="GK170" s="129"/>
      <c r="GL170" s="129"/>
      <c r="GM170" s="129"/>
      <c r="GN170" s="129"/>
    </row>
    <row r="171" spans="1:196" s="66" customFormat="1" ht="66" hidden="1" customHeight="1" x14ac:dyDescent="0.3">
      <c r="A171" s="192"/>
      <c r="B171" s="38"/>
      <c r="C171" s="38"/>
      <c r="D171" s="38"/>
      <c r="E171" s="212"/>
      <c r="F171" s="23"/>
      <c r="G171" s="23"/>
      <c r="H171" s="23"/>
      <c r="I171" s="30"/>
      <c r="J171" s="14">
        <f t="shared" si="140"/>
        <v>0</v>
      </c>
      <c r="K171" s="30"/>
      <c r="L171" s="21"/>
      <c r="M171" s="21"/>
      <c r="N171" s="21"/>
      <c r="O171" s="23"/>
      <c r="P171" s="13">
        <f t="shared" si="170"/>
        <v>0</v>
      </c>
      <c r="Q171" s="30" t="str">
        <f t="shared" ref="Q171:Q172" si="190">IFERROR(100%*(O171/N171),"")</f>
        <v/>
      </c>
      <c r="R171" s="21">
        <f t="shared" si="188"/>
        <v>0</v>
      </c>
      <c r="S171" s="21">
        <f t="shared" ref="S171:S172" si="191">SUM(F171,M171)</f>
        <v>0</v>
      </c>
      <c r="T171" s="21">
        <f t="shared" si="73"/>
        <v>0</v>
      </c>
      <c r="U171" s="21">
        <f t="shared" si="73"/>
        <v>0</v>
      </c>
      <c r="V171" s="21">
        <f t="shared" si="189"/>
        <v>0</v>
      </c>
      <c r="W171" s="30" t="str">
        <f t="shared" si="101"/>
        <v/>
      </c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  <c r="DN171" s="46"/>
      <c r="DO171" s="46"/>
      <c r="DP171" s="46"/>
      <c r="DQ171" s="46"/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46"/>
      <c r="EY171" s="46"/>
      <c r="EZ171" s="46"/>
      <c r="FA171" s="46"/>
      <c r="FB171" s="46"/>
      <c r="FC171" s="46"/>
      <c r="FD171" s="46"/>
      <c r="FE171" s="46"/>
      <c r="FF171" s="46"/>
      <c r="FG171" s="46"/>
      <c r="FH171" s="46"/>
      <c r="FI171" s="46"/>
      <c r="FJ171" s="46"/>
      <c r="FK171" s="46"/>
      <c r="FL171" s="46"/>
      <c r="FM171" s="46"/>
      <c r="FN171" s="46"/>
      <c r="FO171" s="46"/>
      <c r="FP171" s="46"/>
      <c r="FQ171" s="46"/>
      <c r="FR171" s="46"/>
      <c r="FS171" s="46"/>
      <c r="FT171" s="46"/>
      <c r="FU171" s="46"/>
      <c r="FV171" s="46"/>
      <c r="FW171" s="46"/>
      <c r="FX171" s="46"/>
      <c r="FY171" s="46"/>
      <c r="FZ171" s="46"/>
      <c r="GA171" s="46"/>
      <c r="GB171" s="46"/>
      <c r="GC171" s="46"/>
      <c r="GD171" s="46"/>
      <c r="GE171" s="46"/>
      <c r="GF171" s="46"/>
      <c r="GG171" s="46"/>
      <c r="GH171" s="46"/>
      <c r="GI171" s="46"/>
      <c r="GJ171" s="46"/>
      <c r="GK171" s="46"/>
      <c r="GL171" s="46"/>
      <c r="GM171" s="46"/>
      <c r="GN171" s="46"/>
    </row>
    <row r="172" spans="1:196" s="66" customFormat="1" ht="75.75" hidden="1" customHeight="1" x14ac:dyDescent="0.3">
      <c r="A172" s="192"/>
      <c r="B172" s="38"/>
      <c r="C172" s="38"/>
      <c r="D172" s="38"/>
      <c r="E172" s="212"/>
      <c r="F172" s="23"/>
      <c r="G172" s="23"/>
      <c r="H172" s="23"/>
      <c r="I172" s="30"/>
      <c r="J172" s="14">
        <f t="shared" si="140"/>
        <v>0</v>
      </c>
      <c r="K172" s="30"/>
      <c r="L172" s="21"/>
      <c r="M172" s="21"/>
      <c r="N172" s="21"/>
      <c r="O172" s="23"/>
      <c r="P172" s="13">
        <f t="shared" si="170"/>
        <v>0</v>
      </c>
      <c r="Q172" s="30" t="str">
        <f t="shared" si="190"/>
        <v/>
      </c>
      <c r="R172" s="21">
        <f t="shared" si="188"/>
        <v>0</v>
      </c>
      <c r="S172" s="21">
        <f t="shared" si="191"/>
        <v>0</v>
      </c>
      <c r="T172" s="21">
        <f t="shared" si="73"/>
        <v>0</v>
      </c>
      <c r="U172" s="21">
        <f t="shared" si="73"/>
        <v>0</v>
      </c>
      <c r="V172" s="21">
        <f t="shared" si="189"/>
        <v>0</v>
      </c>
      <c r="W172" s="30" t="str">
        <f t="shared" si="101"/>
        <v/>
      </c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/>
      <c r="FA172" s="46"/>
      <c r="FB172" s="46"/>
      <c r="FC172" s="46"/>
      <c r="FD172" s="46"/>
      <c r="FE172" s="46"/>
      <c r="FF172" s="46"/>
      <c r="FG172" s="46"/>
      <c r="FH172" s="46"/>
      <c r="FI172" s="46"/>
      <c r="FJ172" s="46"/>
      <c r="FK172" s="46"/>
      <c r="FL172" s="46"/>
      <c r="FM172" s="46"/>
      <c r="FN172" s="46"/>
      <c r="FO172" s="46"/>
      <c r="FP172" s="46"/>
      <c r="FQ172" s="46"/>
      <c r="FR172" s="46"/>
      <c r="FS172" s="46"/>
      <c r="FT172" s="46"/>
      <c r="FU172" s="46"/>
      <c r="FV172" s="46"/>
      <c r="FW172" s="46"/>
      <c r="FX172" s="46"/>
      <c r="FY172" s="46"/>
      <c r="FZ172" s="46"/>
      <c r="GA172" s="46"/>
      <c r="GB172" s="46"/>
      <c r="GC172" s="46"/>
      <c r="GD172" s="46"/>
      <c r="GE172" s="46"/>
      <c r="GF172" s="46"/>
      <c r="GG172" s="46"/>
      <c r="GH172" s="46"/>
      <c r="GI172" s="46"/>
      <c r="GJ172" s="46"/>
      <c r="GK172" s="46"/>
      <c r="GL172" s="46"/>
      <c r="GM172" s="46"/>
      <c r="GN172" s="46"/>
    </row>
    <row r="173" spans="1:196" s="66" customFormat="1" ht="76.5" hidden="1" customHeight="1" x14ac:dyDescent="0.3">
      <c r="A173" s="192"/>
      <c r="B173" s="38"/>
      <c r="C173" s="38"/>
      <c r="D173" s="38"/>
      <c r="E173" s="212"/>
      <c r="F173" s="23"/>
      <c r="G173" s="23"/>
      <c r="H173" s="23"/>
      <c r="I173" s="30">
        <f>H173/$H$6</f>
        <v>0</v>
      </c>
      <c r="J173" s="14">
        <f t="shared" si="140"/>
        <v>0</v>
      </c>
      <c r="K173" s="30" t="str">
        <f>IFERROR(100%*(H173/G173),"")</f>
        <v/>
      </c>
      <c r="L173" s="21"/>
      <c r="M173" s="21"/>
      <c r="N173" s="21"/>
      <c r="O173" s="23"/>
      <c r="P173" s="13">
        <f t="shared" si="170"/>
        <v>0</v>
      </c>
      <c r="Q173" s="30" t="str">
        <f>IFERROR(100%*(O173/N173),"")</f>
        <v/>
      </c>
      <c r="R173" s="21">
        <f>SUM(F173,L173)</f>
        <v>0</v>
      </c>
      <c r="S173" s="21">
        <f>SUM(F173,M173)</f>
        <v>0</v>
      </c>
      <c r="T173" s="21">
        <f>SUM(G173,N173)</f>
        <v>0</v>
      </c>
      <c r="U173" s="21">
        <f>SUM(H173,O173)</f>
        <v>0</v>
      </c>
      <c r="V173" s="21">
        <f>U173-T173</f>
        <v>0</v>
      </c>
      <c r="W173" s="30" t="str">
        <f>IFERROR(100%*(U173/T173),"")</f>
        <v/>
      </c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  <c r="DN173" s="46"/>
      <c r="DO173" s="46"/>
      <c r="DP173" s="46"/>
      <c r="DQ173" s="46"/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/>
      <c r="FA173" s="46"/>
      <c r="FB173" s="46"/>
      <c r="FC173" s="46"/>
      <c r="FD173" s="46"/>
      <c r="FE173" s="46"/>
      <c r="FF173" s="46"/>
      <c r="FG173" s="46"/>
      <c r="FH173" s="46"/>
      <c r="FI173" s="46"/>
      <c r="FJ173" s="46"/>
      <c r="FK173" s="46"/>
      <c r="FL173" s="46"/>
      <c r="FM173" s="46"/>
      <c r="FN173" s="46"/>
      <c r="FO173" s="46"/>
      <c r="FP173" s="46"/>
      <c r="FQ173" s="46"/>
      <c r="FR173" s="46"/>
      <c r="FS173" s="46"/>
      <c r="FT173" s="46"/>
      <c r="FU173" s="46"/>
      <c r="FV173" s="46"/>
      <c r="FW173" s="46"/>
      <c r="FX173" s="46"/>
      <c r="FY173" s="46"/>
      <c r="FZ173" s="46"/>
      <c r="GA173" s="46"/>
      <c r="GB173" s="46"/>
      <c r="GC173" s="46"/>
      <c r="GD173" s="46"/>
      <c r="GE173" s="46"/>
      <c r="GF173" s="46"/>
      <c r="GG173" s="46"/>
      <c r="GH173" s="46"/>
      <c r="GI173" s="46"/>
      <c r="GJ173" s="46"/>
      <c r="GK173" s="46"/>
      <c r="GL173" s="46"/>
      <c r="GM173" s="46"/>
      <c r="GN173" s="46"/>
    </row>
    <row r="174" spans="1:196" s="1" customFormat="1" ht="38.25" customHeight="1" x14ac:dyDescent="0.3">
      <c r="A174" s="231" t="s">
        <v>5</v>
      </c>
      <c r="B174" s="232"/>
      <c r="C174" s="232"/>
      <c r="D174" s="232"/>
      <c r="E174" s="232"/>
      <c r="F174" s="13">
        <f>SUM(F51,F9,F38,F71,F76,F82,F83,F84,F85,F86,F99,F136,F147:F148,F163)</f>
        <v>898281.80000000016</v>
      </c>
      <c r="G174" s="13">
        <f>SUM(G51,G9,G38,G71,G76,G82,G83,G84,G85,G86,G99,G136,G147:G148,G163)</f>
        <v>222811.00000000003</v>
      </c>
      <c r="H174" s="13">
        <f>SUM(H51,H9,H38,H71,H76,H82,H83,H84,H85,H86,H99,H136,H147:H148,H163)</f>
        <v>177208.49999999997</v>
      </c>
      <c r="I174" s="19">
        <f t="shared" si="169"/>
        <v>1</v>
      </c>
      <c r="J174" s="13">
        <f>SUM(J51,J9,J38,J71,J76,J82,J83,J84,J85,J86,J99,J136,J147:J148,J163)</f>
        <v>-45602.500000000036</v>
      </c>
      <c r="K174" s="19">
        <f t="shared" si="148"/>
        <v>0.79533102046128756</v>
      </c>
      <c r="L174" s="13">
        <f>SUM(L51,L9,L38,L71,L76,L82,L83,L84,L85,L86,L99,L136,L147:L148,L163)</f>
        <v>59567.8</v>
      </c>
      <c r="M174" s="13">
        <f>SUM(M51,M9,M38,M71,M76,M82,M83,M84,M85,M86,M99,M136,M147:M148,M163)</f>
        <v>61018.200000000004</v>
      </c>
      <c r="N174" s="13">
        <f>SUM(N51,N9,N38,N71,N76,N82,N83,N84,N85,N86,N99,N136,N147:N148,N163)</f>
        <v>36353.200000000004</v>
      </c>
      <c r="O174" s="13">
        <f>SUM(O51,O9,O38,O71,O76,O82,O83,O84,O85,O86,O99,O136,O147:O148,O163)</f>
        <v>11487.8</v>
      </c>
      <c r="P174" s="13">
        <f t="shared" si="170"/>
        <v>-24865.400000000005</v>
      </c>
      <c r="Q174" s="19">
        <f t="shared" si="171"/>
        <v>0.31600519349053174</v>
      </c>
      <c r="R174" s="13">
        <f>SUM(R51,R9,R38,R71,R76,R82,R83,R84,R85,R86,R99,R136,R147:R148,R163)</f>
        <v>957849.60000000009</v>
      </c>
      <c r="S174" s="13">
        <f>SUM(S51,S9,S38,S71,S76,S82,S83,S84,S85,S86,S99,S136,S147:S148,S163)</f>
        <v>959300</v>
      </c>
      <c r="T174" s="13">
        <f>SUM(T51,T9,T38,T71,T76,T82,T83,T84,T85,T86,T99,T136,T147:T148,T163)</f>
        <v>259164.2</v>
      </c>
      <c r="U174" s="13">
        <f>SUM(U51,U9,U38,U71,U76,U82,U83,U84,U85,U86,U99,U136,U147:U148,U163)</f>
        <v>188696.29999999996</v>
      </c>
      <c r="V174" s="13">
        <f>SUM(V51,V9,V38,V71,V76,V82,V83,V84,V85,V86,V99,V136,V147:V148,V163)</f>
        <v>-70467.900000000038</v>
      </c>
      <c r="W174" s="19">
        <f t="shared" si="101"/>
        <v>0.7280955471473296</v>
      </c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</row>
    <row r="175" spans="1:196" s="82" customFormat="1" ht="1.5" hidden="1" customHeight="1" x14ac:dyDescent="0.25">
      <c r="A175" s="192">
        <v>15</v>
      </c>
      <c r="B175" s="78">
        <v>250909</v>
      </c>
      <c r="C175" s="78">
        <v>8821</v>
      </c>
      <c r="D175" s="78">
        <v>1060</v>
      </c>
      <c r="E175" s="214" t="s">
        <v>279</v>
      </c>
      <c r="F175" s="22"/>
      <c r="G175" s="25"/>
      <c r="H175" s="25"/>
      <c r="I175" s="19">
        <f t="shared" si="169"/>
        <v>0</v>
      </c>
      <c r="J175" s="14">
        <f t="shared" si="140"/>
        <v>0</v>
      </c>
      <c r="K175" s="19" t="str">
        <f t="shared" si="148"/>
        <v/>
      </c>
      <c r="L175" s="14"/>
      <c r="M175" s="14"/>
      <c r="N175" s="14"/>
      <c r="O175" s="22"/>
      <c r="P175" s="13">
        <f t="shared" si="170"/>
        <v>0</v>
      </c>
      <c r="Q175" s="19" t="str">
        <f t="shared" si="171"/>
        <v/>
      </c>
      <c r="R175" s="14">
        <f>SUM(F175,L175)</f>
        <v>0</v>
      </c>
      <c r="S175" s="14">
        <f t="shared" si="73"/>
        <v>0</v>
      </c>
      <c r="T175" s="14">
        <f t="shared" ref="T175" si="192">SUM(G175,N175)</f>
        <v>0</v>
      </c>
      <c r="U175" s="14">
        <f t="shared" ref="U175" si="193">SUM(H175,O175)</f>
        <v>0</v>
      </c>
      <c r="V175" s="14">
        <f>U175-T175</f>
        <v>0</v>
      </c>
      <c r="W175" s="19" t="str">
        <f t="shared" si="101"/>
        <v/>
      </c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79"/>
      <c r="AL175" s="79"/>
      <c r="AM175" s="79"/>
      <c r="AN175" s="79"/>
      <c r="AO175" s="79"/>
      <c r="AP175" s="79"/>
      <c r="AQ175" s="79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  <c r="BM175" s="80"/>
      <c r="BN175" s="80"/>
      <c r="BO175" s="80"/>
      <c r="BP175" s="80"/>
      <c r="BQ175" s="80"/>
      <c r="BR175" s="80"/>
      <c r="BS175" s="80"/>
      <c r="BT175" s="80"/>
      <c r="BU175" s="80"/>
      <c r="BV175" s="80"/>
      <c r="BW175" s="80"/>
      <c r="BX175" s="80"/>
      <c r="BY175" s="80"/>
      <c r="BZ175" s="80"/>
      <c r="CA175" s="80"/>
      <c r="CB175" s="80"/>
      <c r="CC175" s="80"/>
      <c r="CD175" s="80"/>
      <c r="CE175" s="80"/>
      <c r="CF175" s="80"/>
      <c r="CG175" s="80"/>
      <c r="CH175" s="80"/>
      <c r="CI175" s="80"/>
      <c r="CJ175" s="80"/>
      <c r="CK175" s="80"/>
      <c r="CL175" s="80"/>
      <c r="CM175" s="80"/>
      <c r="CN175" s="80"/>
      <c r="CO175" s="80"/>
      <c r="CP175" s="80"/>
      <c r="CQ175" s="80"/>
      <c r="CR175" s="80"/>
      <c r="CS175" s="80"/>
      <c r="CT175" s="80"/>
      <c r="CU175" s="80"/>
      <c r="CV175" s="80"/>
      <c r="CW175" s="80"/>
      <c r="CX175" s="80"/>
      <c r="CY175" s="80"/>
      <c r="CZ175" s="80"/>
      <c r="DA175" s="80"/>
      <c r="DB175" s="80"/>
      <c r="DC175" s="80"/>
      <c r="DD175" s="80"/>
      <c r="DE175" s="80"/>
      <c r="DF175" s="80"/>
      <c r="DG175" s="80"/>
      <c r="DH175" s="80"/>
      <c r="DI175" s="80"/>
      <c r="DJ175" s="80"/>
      <c r="DK175" s="80"/>
      <c r="DL175" s="80"/>
      <c r="DM175" s="80"/>
      <c r="DN175" s="80"/>
      <c r="DO175" s="80"/>
      <c r="DP175" s="80"/>
      <c r="DQ175" s="80"/>
      <c r="DR175" s="80"/>
      <c r="DS175" s="80"/>
      <c r="DT175" s="80"/>
      <c r="DU175" s="80"/>
      <c r="DV175" s="80"/>
      <c r="DW175" s="80"/>
      <c r="DX175" s="80"/>
      <c r="DY175" s="80"/>
      <c r="DZ175" s="80"/>
      <c r="EA175" s="80"/>
      <c r="EB175" s="80"/>
      <c r="EC175" s="80"/>
      <c r="ED175" s="80"/>
      <c r="EE175" s="80"/>
      <c r="EF175" s="80"/>
      <c r="EG175" s="80"/>
      <c r="EH175" s="80"/>
      <c r="EI175" s="80"/>
      <c r="EJ175" s="80"/>
      <c r="EK175" s="80"/>
      <c r="EL175" s="80"/>
      <c r="EM175" s="80"/>
      <c r="EN175" s="80"/>
      <c r="EO175" s="80"/>
      <c r="EP175" s="80"/>
      <c r="EQ175" s="80"/>
      <c r="ER175" s="80"/>
      <c r="ES175" s="80"/>
      <c r="ET175" s="80"/>
      <c r="EU175" s="80"/>
      <c r="EV175" s="80"/>
      <c r="EW175" s="80"/>
      <c r="EX175" s="80"/>
      <c r="EY175" s="80"/>
      <c r="EZ175" s="80"/>
      <c r="FA175" s="80"/>
      <c r="FB175" s="80"/>
      <c r="FC175" s="80"/>
      <c r="FD175" s="80"/>
      <c r="FE175" s="80"/>
      <c r="FF175" s="80"/>
      <c r="FG175" s="80"/>
      <c r="FH175" s="80"/>
      <c r="FI175" s="80"/>
      <c r="FJ175" s="80"/>
      <c r="FK175" s="80"/>
      <c r="FL175" s="80"/>
      <c r="FM175" s="80"/>
      <c r="FN175" s="80"/>
      <c r="FO175" s="80"/>
      <c r="FP175" s="80"/>
      <c r="FQ175" s="80"/>
      <c r="FR175" s="80"/>
      <c r="FS175" s="80"/>
      <c r="FT175" s="80"/>
      <c r="FU175" s="80"/>
      <c r="FV175" s="80"/>
      <c r="FW175" s="80"/>
      <c r="FX175" s="80"/>
      <c r="FY175" s="80"/>
      <c r="FZ175" s="80"/>
      <c r="GA175" s="80"/>
      <c r="GB175" s="80"/>
      <c r="GC175" s="80"/>
      <c r="GD175" s="80"/>
      <c r="GE175" s="81"/>
      <c r="GF175" s="81"/>
      <c r="GG175" s="81"/>
      <c r="GH175" s="81"/>
      <c r="GI175" s="81"/>
      <c r="GJ175" s="81"/>
      <c r="GK175" s="81"/>
      <c r="GL175" s="81"/>
      <c r="GM175" s="81"/>
      <c r="GN175" s="81"/>
    </row>
    <row r="176" spans="1:196" s="82" customFormat="1" ht="71.25" customHeight="1" x14ac:dyDescent="0.3">
      <c r="A176" s="192">
        <v>15</v>
      </c>
      <c r="B176" s="78">
        <v>250909</v>
      </c>
      <c r="C176" s="78">
        <v>8822</v>
      </c>
      <c r="D176" s="78">
        <v>1060</v>
      </c>
      <c r="E176" s="215" t="s">
        <v>324</v>
      </c>
      <c r="F176" s="25"/>
      <c r="G176" s="25"/>
      <c r="H176" s="25"/>
      <c r="I176" s="19">
        <f t="shared" si="169"/>
        <v>0</v>
      </c>
      <c r="J176" s="14">
        <f t="shared" si="140"/>
        <v>0</v>
      </c>
      <c r="K176" s="19" t="str">
        <f t="shared" si="148"/>
        <v/>
      </c>
      <c r="L176" s="14"/>
      <c r="M176" s="14"/>
      <c r="N176" s="14"/>
      <c r="O176" s="22">
        <v>-16.600000000000001</v>
      </c>
      <c r="P176" s="14">
        <f t="shared" si="170"/>
        <v>-16.600000000000001</v>
      </c>
      <c r="Q176" s="19" t="str">
        <f t="shared" si="171"/>
        <v/>
      </c>
      <c r="R176" s="14">
        <f>SUM(F176,L176)</f>
        <v>0</v>
      </c>
      <c r="S176" s="14" t="s">
        <v>181</v>
      </c>
      <c r="T176" s="14">
        <f t="shared" ref="T176:U177" si="194">SUM(G176,N176)</f>
        <v>0</v>
      </c>
      <c r="U176" s="14">
        <f t="shared" si="194"/>
        <v>-16.600000000000001</v>
      </c>
      <c r="V176" s="14">
        <f>U176-T176</f>
        <v>-16.600000000000001</v>
      </c>
      <c r="W176" s="19" t="str">
        <f t="shared" si="101"/>
        <v/>
      </c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  <c r="BM176" s="80"/>
      <c r="BN176" s="80"/>
      <c r="BO176" s="80"/>
      <c r="BP176" s="80"/>
      <c r="BQ176" s="80"/>
      <c r="BR176" s="80"/>
      <c r="BS176" s="80"/>
      <c r="BT176" s="80"/>
      <c r="BU176" s="80"/>
      <c r="BV176" s="80"/>
      <c r="BW176" s="80"/>
      <c r="BX176" s="80"/>
      <c r="BY176" s="80"/>
      <c r="BZ176" s="80"/>
      <c r="CA176" s="80"/>
      <c r="CB176" s="80"/>
      <c r="CC176" s="80"/>
      <c r="CD176" s="80"/>
      <c r="CE176" s="80"/>
      <c r="CF176" s="80"/>
      <c r="CG176" s="80"/>
      <c r="CH176" s="80"/>
      <c r="CI176" s="80"/>
      <c r="CJ176" s="80"/>
      <c r="CK176" s="80"/>
      <c r="CL176" s="80"/>
      <c r="CM176" s="80"/>
      <c r="CN176" s="80"/>
      <c r="CO176" s="80"/>
      <c r="CP176" s="80"/>
      <c r="CQ176" s="80"/>
      <c r="CR176" s="80"/>
      <c r="CS176" s="80"/>
      <c r="CT176" s="80"/>
      <c r="CU176" s="80"/>
      <c r="CV176" s="80"/>
      <c r="CW176" s="80"/>
      <c r="CX176" s="80"/>
      <c r="CY176" s="80"/>
      <c r="CZ176" s="80"/>
      <c r="DA176" s="80"/>
      <c r="DB176" s="80"/>
      <c r="DC176" s="80"/>
      <c r="DD176" s="80"/>
      <c r="DE176" s="80"/>
      <c r="DF176" s="80"/>
      <c r="DG176" s="80"/>
      <c r="DH176" s="80"/>
      <c r="DI176" s="80"/>
      <c r="DJ176" s="80"/>
      <c r="DK176" s="80"/>
      <c r="DL176" s="80"/>
      <c r="DM176" s="80"/>
      <c r="DN176" s="80"/>
      <c r="DO176" s="80"/>
      <c r="DP176" s="80"/>
      <c r="DQ176" s="80"/>
      <c r="DR176" s="80"/>
      <c r="DS176" s="80"/>
      <c r="DT176" s="80"/>
      <c r="DU176" s="80"/>
      <c r="DV176" s="80"/>
      <c r="DW176" s="80"/>
      <c r="DX176" s="80"/>
      <c r="DY176" s="80"/>
      <c r="DZ176" s="80"/>
      <c r="EA176" s="80"/>
      <c r="EB176" s="80"/>
      <c r="EC176" s="80"/>
      <c r="ED176" s="80"/>
      <c r="EE176" s="80"/>
      <c r="EF176" s="80"/>
      <c r="EG176" s="80"/>
      <c r="EH176" s="80"/>
      <c r="EI176" s="80"/>
      <c r="EJ176" s="80"/>
      <c r="EK176" s="80"/>
      <c r="EL176" s="80"/>
      <c r="EM176" s="80"/>
      <c r="EN176" s="80"/>
      <c r="EO176" s="80"/>
      <c r="EP176" s="80"/>
      <c r="EQ176" s="80"/>
      <c r="ER176" s="80"/>
      <c r="ES176" s="80"/>
      <c r="ET176" s="80"/>
      <c r="EU176" s="80"/>
      <c r="EV176" s="80"/>
      <c r="EW176" s="80"/>
      <c r="EX176" s="80"/>
      <c r="EY176" s="80"/>
      <c r="EZ176" s="80"/>
      <c r="FA176" s="80"/>
      <c r="FB176" s="80"/>
      <c r="FC176" s="80"/>
      <c r="FD176" s="80"/>
      <c r="FE176" s="80"/>
      <c r="FF176" s="80"/>
      <c r="FG176" s="80"/>
      <c r="FH176" s="80"/>
      <c r="FI176" s="80"/>
      <c r="FJ176" s="80"/>
      <c r="FK176" s="80"/>
      <c r="FL176" s="80"/>
      <c r="FM176" s="80"/>
      <c r="FN176" s="80"/>
      <c r="FO176" s="80"/>
      <c r="FP176" s="80"/>
      <c r="FQ176" s="80"/>
      <c r="FR176" s="80"/>
      <c r="FS176" s="80"/>
      <c r="FT176" s="80"/>
      <c r="FU176" s="80"/>
      <c r="FV176" s="80"/>
      <c r="FW176" s="80"/>
      <c r="FX176" s="80"/>
      <c r="FY176" s="80"/>
      <c r="FZ176" s="80"/>
      <c r="GA176" s="80"/>
      <c r="GB176" s="80"/>
      <c r="GC176" s="80"/>
      <c r="GD176" s="80"/>
      <c r="GE176" s="81"/>
      <c r="GF176" s="81"/>
      <c r="GG176" s="81"/>
      <c r="GH176" s="81"/>
      <c r="GI176" s="81"/>
      <c r="GJ176" s="81"/>
      <c r="GK176" s="81"/>
      <c r="GL176" s="81"/>
      <c r="GM176" s="81"/>
      <c r="GN176" s="81"/>
    </row>
    <row r="177" spans="1:196" s="86" customFormat="1" ht="40.5" customHeight="1" x14ac:dyDescent="0.3">
      <c r="A177" s="216"/>
      <c r="B177" s="217"/>
      <c r="C177" s="217"/>
      <c r="D177" s="217"/>
      <c r="E177" s="191" t="s">
        <v>33</v>
      </c>
      <c r="F177" s="218">
        <f>SUM(F174:F176)</f>
        <v>898281.80000000016</v>
      </c>
      <c r="G177" s="218">
        <f>SUM(G174:G176)</f>
        <v>222811.00000000003</v>
      </c>
      <c r="H177" s="218">
        <f>SUM(H174:H176)</f>
        <v>177208.49999999997</v>
      </c>
      <c r="I177" s="19">
        <f t="shared" si="169"/>
        <v>1</v>
      </c>
      <c r="J177" s="13">
        <f t="shared" si="140"/>
        <v>-45602.500000000058</v>
      </c>
      <c r="K177" s="19">
        <f t="shared" si="148"/>
        <v>0.79533102046128756</v>
      </c>
      <c r="L177" s="218">
        <f>SUM(L174:L176)</f>
        <v>59567.8</v>
      </c>
      <c r="M177" s="218">
        <f>SUM(M174:M176)</f>
        <v>61018.200000000004</v>
      </c>
      <c r="N177" s="219">
        <f>SUM(N174:N176)</f>
        <v>36353.200000000004</v>
      </c>
      <c r="O177" s="218">
        <f>SUM(O174:O176)</f>
        <v>11471.199999999999</v>
      </c>
      <c r="P177" s="13">
        <f t="shared" si="170"/>
        <v>-24882.000000000007</v>
      </c>
      <c r="Q177" s="19">
        <f t="shared" si="171"/>
        <v>0.31554856243741947</v>
      </c>
      <c r="R177" s="13">
        <f>SUM(F177,L177)</f>
        <v>957849.60000000021</v>
      </c>
      <c r="S177" s="13">
        <f>SUM(F177,M177)</f>
        <v>959300.00000000012</v>
      </c>
      <c r="T177" s="13">
        <f>SUM(G177,N177)</f>
        <v>259164.20000000004</v>
      </c>
      <c r="U177" s="13">
        <f t="shared" si="194"/>
        <v>188679.69999999998</v>
      </c>
      <c r="V177" s="13">
        <f>U177-T177</f>
        <v>-70484.500000000058</v>
      </c>
      <c r="W177" s="19">
        <f t="shared" si="101"/>
        <v>0.72803149509075693</v>
      </c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8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8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8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8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84"/>
      <c r="DH177" s="84"/>
      <c r="DI177" s="84"/>
      <c r="DJ177" s="84"/>
      <c r="DK177" s="84"/>
      <c r="DL177" s="84"/>
      <c r="DM177" s="84"/>
      <c r="DN177" s="84"/>
      <c r="DO177" s="84"/>
      <c r="DP177" s="84"/>
      <c r="DQ177" s="84"/>
      <c r="DR177" s="84"/>
      <c r="DS177" s="84"/>
      <c r="DT177" s="84"/>
      <c r="DU177" s="84"/>
      <c r="DV177" s="84"/>
      <c r="DW177" s="84"/>
      <c r="DX177" s="84"/>
      <c r="DY177" s="84"/>
      <c r="DZ177" s="84"/>
      <c r="EA177" s="84"/>
      <c r="EB177" s="84"/>
      <c r="EC177" s="84"/>
      <c r="ED177" s="84"/>
      <c r="EE177" s="84"/>
      <c r="EF177" s="84"/>
      <c r="EG177" s="84"/>
      <c r="EH177" s="84"/>
      <c r="EI177" s="84"/>
      <c r="EJ177" s="84"/>
      <c r="EK177" s="84"/>
      <c r="EL177" s="84"/>
      <c r="EM177" s="84"/>
      <c r="EN177" s="84"/>
      <c r="EO177" s="84"/>
      <c r="EP177" s="84"/>
      <c r="EQ177" s="84"/>
      <c r="ER177" s="84"/>
      <c r="ES177" s="84"/>
      <c r="ET177" s="84"/>
      <c r="EU177" s="84"/>
      <c r="EV177" s="84"/>
      <c r="EW177" s="84"/>
      <c r="EX177" s="84"/>
      <c r="EY177" s="84"/>
      <c r="EZ177" s="84"/>
      <c r="FA177" s="84"/>
      <c r="FB177" s="84"/>
      <c r="FC177" s="84"/>
      <c r="FD177" s="84"/>
      <c r="FE177" s="84"/>
      <c r="FF177" s="84"/>
      <c r="FG177" s="84"/>
      <c r="FH177" s="84"/>
      <c r="FI177" s="84"/>
      <c r="FJ177" s="84"/>
      <c r="FK177" s="84"/>
      <c r="FL177" s="84"/>
      <c r="FM177" s="84"/>
      <c r="FN177" s="84"/>
      <c r="FO177" s="84"/>
      <c r="FP177" s="84"/>
      <c r="FQ177" s="84"/>
      <c r="FR177" s="84"/>
      <c r="FS177" s="84"/>
      <c r="FT177" s="84"/>
      <c r="FU177" s="84"/>
      <c r="FV177" s="84"/>
      <c r="FW177" s="84"/>
      <c r="FX177" s="84"/>
      <c r="FY177" s="84"/>
      <c r="FZ177" s="84"/>
      <c r="GA177" s="84"/>
      <c r="GB177" s="84"/>
      <c r="GC177" s="84"/>
      <c r="GD177" s="84"/>
      <c r="GE177" s="85"/>
      <c r="GF177" s="85"/>
      <c r="GG177" s="85"/>
      <c r="GH177" s="85"/>
      <c r="GI177" s="85"/>
      <c r="GJ177" s="85"/>
      <c r="GK177" s="85"/>
      <c r="GL177" s="85"/>
      <c r="GM177" s="85"/>
      <c r="GN177" s="85"/>
    </row>
    <row r="178" spans="1:196" ht="86.25" customHeight="1" x14ac:dyDescent="0.4">
      <c r="E178" s="229" t="s">
        <v>339</v>
      </c>
      <c r="F178" s="229"/>
      <c r="G178" s="88"/>
      <c r="H178" s="139"/>
      <c r="I178" s="89"/>
      <c r="J178" s="167">
        <f t="shared" si="140"/>
        <v>0</v>
      </c>
      <c r="K178" s="168"/>
      <c r="L178" s="88"/>
      <c r="M178" s="169" t="s">
        <v>340</v>
      </c>
      <c r="N178" s="140"/>
      <c r="O178" s="170"/>
      <c r="P178" s="171">
        <f t="shared" si="170"/>
        <v>0</v>
      </c>
      <c r="Q178" s="10"/>
      <c r="U178" s="10"/>
      <c r="V178" s="10"/>
      <c r="W178" s="10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</row>
    <row r="179" spans="1:196" ht="45" hidden="1" customHeight="1" x14ac:dyDescent="0.4">
      <c r="E179" s="139"/>
      <c r="F179" s="88"/>
      <c r="G179" s="140"/>
      <c r="H179" s="89"/>
      <c r="I179" s="89"/>
      <c r="J179" s="171">
        <f>G177-H177</f>
        <v>45602.500000000058</v>
      </c>
      <c r="K179" s="177">
        <f>SUM(H177/G177)*100</f>
        <v>79.533102046128761</v>
      </c>
      <c r="L179" s="178"/>
      <c r="M179" s="178"/>
      <c r="N179" s="178"/>
      <c r="O179" s="179"/>
      <c r="P179" s="171">
        <f t="shared" si="170"/>
        <v>0</v>
      </c>
      <c r="Q179" s="123">
        <f>SUM(O177/N177)*100</f>
        <v>31.554856243741945</v>
      </c>
      <c r="R179" s="92">
        <f>SUM(F177,L177)</f>
        <v>957849.60000000021</v>
      </c>
      <c r="S179" s="92">
        <f>SUM(F177,M177)</f>
        <v>959300.00000000012</v>
      </c>
      <c r="T179" s="92">
        <f>SUM(G177,N177)</f>
        <v>259164.20000000004</v>
      </c>
      <c r="U179" s="92">
        <f>SUM(H177,O177)</f>
        <v>188679.69999999998</v>
      </c>
      <c r="V179" s="92">
        <f>SUM(U177-T177)</f>
        <v>-70484.500000000058</v>
      </c>
      <c r="W179" s="123">
        <f>SUM(U177/T177)*100</f>
        <v>72.803149509075695</v>
      </c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</row>
    <row r="180" spans="1:196" ht="26.25" hidden="1" x14ac:dyDescent="0.4">
      <c r="E180" s="139"/>
      <c r="F180" s="139"/>
      <c r="G180" s="139"/>
      <c r="H180" s="139"/>
      <c r="I180" s="139"/>
      <c r="J180" s="167">
        <f t="shared" si="140"/>
        <v>0</v>
      </c>
      <c r="K180" s="180"/>
      <c r="L180" s="181"/>
      <c r="M180" s="181"/>
      <c r="N180" s="181"/>
      <c r="O180" s="84"/>
      <c r="P180" s="171">
        <f t="shared" si="170"/>
        <v>0</v>
      </c>
      <c r="Q180" s="85"/>
      <c r="R180" s="85"/>
      <c r="S180" s="85"/>
      <c r="T180" s="85"/>
      <c r="U180" s="85"/>
      <c r="V180" s="85"/>
      <c r="W180" s="85"/>
    </row>
    <row r="181" spans="1:196" ht="26.25" hidden="1" x14ac:dyDescent="0.4">
      <c r="E181" s="139"/>
      <c r="F181" s="139"/>
      <c r="G181" s="139"/>
      <c r="H181" s="139"/>
      <c r="I181" s="139"/>
      <c r="J181" s="167">
        <f t="shared" si="140"/>
        <v>0</v>
      </c>
      <c r="K181" s="180"/>
      <c r="L181" s="181"/>
      <c r="M181" s="181"/>
      <c r="N181" s="181"/>
      <c r="O181" s="84"/>
      <c r="P181" s="171">
        <f t="shared" si="170"/>
        <v>0</v>
      </c>
      <c r="Q181" s="85"/>
      <c r="R181" s="85"/>
      <c r="S181" s="85"/>
      <c r="T181" s="85"/>
      <c r="U181" s="85"/>
      <c r="V181" s="85"/>
      <c r="W181" s="85"/>
    </row>
    <row r="182" spans="1:196" ht="37.9" hidden="1" customHeight="1" x14ac:dyDescent="0.4">
      <c r="E182" s="142" t="s">
        <v>218</v>
      </c>
      <c r="F182" s="141"/>
      <c r="G182" s="141"/>
      <c r="H182" s="141"/>
      <c r="I182" s="141"/>
      <c r="J182" s="167">
        <f t="shared" si="140"/>
        <v>0</v>
      </c>
      <c r="K182" s="182"/>
      <c r="L182" s="182"/>
      <c r="M182" s="182"/>
      <c r="N182" s="182"/>
      <c r="O182" s="183"/>
      <c r="P182" s="171">
        <f t="shared" si="170"/>
        <v>0</v>
      </c>
      <c r="Q182" s="94"/>
      <c r="R182" s="94"/>
      <c r="S182" s="94"/>
      <c r="T182" s="94"/>
      <c r="U182" s="94"/>
    </row>
    <row r="183" spans="1:196" ht="26.25" hidden="1" x14ac:dyDescent="0.4">
      <c r="E183" s="142" t="s">
        <v>316</v>
      </c>
      <c r="F183" s="139"/>
      <c r="G183" s="139"/>
      <c r="H183" s="139"/>
      <c r="I183" s="139"/>
      <c r="J183" s="167">
        <f t="shared" si="140"/>
        <v>0</v>
      </c>
      <c r="K183" s="184"/>
      <c r="L183" s="185"/>
      <c r="M183" s="185"/>
      <c r="N183" s="185"/>
      <c r="O183" s="6"/>
      <c r="P183" s="171">
        <f t="shared" si="170"/>
        <v>0</v>
      </c>
    </row>
    <row r="184" spans="1:196" s="63" customFormat="1" ht="37.15" hidden="1" customHeight="1" x14ac:dyDescent="0.4">
      <c r="B184" s="97"/>
      <c r="C184" s="97"/>
      <c r="D184" s="98"/>
      <c r="E184" s="160" t="s">
        <v>346</v>
      </c>
      <c r="F184" s="11">
        <f>F18</f>
        <v>184313.3</v>
      </c>
      <c r="G184" s="11">
        <f>G18</f>
        <v>41125.300000000003</v>
      </c>
      <c r="H184" s="11">
        <f>H18</f>
        <v>41125.300000000003</v>
      </c>
      <c r="I184" s="11"/>
      <c r="J184" s="165">
        <f t="shared" si="140"/>
        <v>0</v>
      </c>
      <c r="K184" s="174">
        <f t="shared" ref="K184:K199" si="195">IFERROR(100%*(H184/G184),"")</f>
        <v>1</v>
      </c>
      <c r="L184" s="175">
        <f>L18</f>
        <v>0</v>
      </c>
      <c r="M184" s="175">
        <f>M18</f>
        <v>0</v>
      </c>
      <c r="N184" s="175">
        <f>N18</f>
        <v>0</v>
      </c>
      <c r="O184" s="176">
        <f>O18</f>
        <v>0</v>
      </c>
      <c r="P184" s="166">
        <f t="shared" si="170"/>
        <v>0</v>
      </c>
      <c r="Q184" s="224" t="str">
        <f t="shared" ref="Q184:Q200" si="196">IFERROR(100%*(O184/N184),"")</f>
        <v/>
      </c>
      <c r="R184" s="18">
        <f t="shared" ref="R184:R185" si="197">SUM(F184,L184)</f>
        <v>184313.3</v>
      </c>
      <c r="S184" s="13">
        <f>SUM(F184,M184)</f>
        <v>184313.3</v>
      </c>
      <c r="T184" s="220">
        <f t="shared" ref="T184:T185" si="198">SUM(G184,N184)</f>
        <v>41125.300000000003</v>
      </c>
      <c r="U184" s="220">
        <f t="shared" ref="U184:U185" si="199">SUM(H184,O184)</f>
        <v>41125.300000000003</v>
      </c>
      <c r="V184" s="14">
        <f t="shared" ref="V184:V185" si="200">U184-T184</f>
        <v>0</v>
      </c>
      <c r="W184" s="108">
        <f t="shared" ref="W184:W185" si="201">IFERROR(100%*(U184/T184),"")</f>
        <v>1</v>
      </c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  <c r="FQ184" s="40"/>
      <c r="FR184" s="40"/>
      <c r="FS184" s="40"/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62"/>
      <c r="GF184" s="62"/>
      <c r="GG184" s="62"/>
      <c r="GH184" s="62"/>
      <c r="GI184" s="62"/>
      <c r="GJ184" s="62"/>
      <c r="GK184" s="62"/>
      <c r="GL184" s="62"/>
      <c r="GM184" s="62"/>
      <c r="GN184" s="62"/>
    </row>
    <row r="185" spans="1:196" s="63" customFormat="1" ht="41.25" hidden="1" customHeight="1" x14ac:dyDescent="0.3">
      <c r="B185" s="97"/>
      <c r="C185" s="97"/>
      <c r="D185" s="97"/>
      <c r="E185" s="161" t="s">
        <v>333</v>
      </c>
      <c r="F185" s="12">
        <f>F20</f>
        <v>0</v>
      </c>
      <c r="G185" s="12">
        <f>G20</f>
        <v>0</v>
      </c>
      <c r="H185" s="12">
        <f>H20</f>
        <v>0</v>
      </c>
      <c r="I185" s="12"/>
      <c r="J185" s="14">
        <f t="shared" si="140"/>
        <v>0</v>
      </c>
      <c r="K185" s="157" t="str">
        <f t="shared" si="195"/>
        <v/>
      </c>
      <c r="L185" s="144">
        <f>L20</f>
        <v>0</v>
      </c>
      <c r="M185" s="144">
        <f>M20</f>
        <v>0</v>
      </c>
      <c r="N185" s="144">
        <f>N20</f>
        <v>0</v>
      </c>
      <c r="O185" s="12">
        <f>O20</f>
        <v>0</v>
      </c>
      <c r="P185" s="13">
        <f t="shared" si="170"/>
        <v>0</v>
      </c>
      <c r="Q185" s="224" t="str">
        <f t="shared" si="196"/>
        <v/>
      </c>
      <c r="R185" s="18">
        <f t="shared" si="197"/>
        <v>0</v>
      </c>
      <c r="S185" s="13">
        <f t="shared" ref="S185:S194" si="202">SUM(F185,M185)</f>
        <v>0</v>
      </c>
      <c r="T185" s="13">
        <f t="shared" si="198"/>
        <v>0</v>
      </c>
      <c r="U185" s="13">
        <f t="shared" si="199"/>
        <v>0</v>
      </c>
      <c r="V185" s="14">
        <f t="shared" si="200"/>
        <v>0</v>
      </c>
      <c r="W185" s="108" t="str">
        <f t="shared" si="201"/>
        <v/>
      </c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  <c r="FQ185" s="40"/>
      <c r="FR185" s="40"/>
      <c r="FS185" s="40"/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62"/>
      <c r="GF185" s="62"/>
      <c r="GG185" s="62"/>
      <c r="GH185" s="62"/>
      <c r="GI185" s="62"/>
      <c r="GJ185" s="62"/>
      <c r="GK185" s="62"/>
      <c r="GL185" s="62"/>
      <c r="GM185" s="62"/>
      <c r="GN185" s="62"/>
    </row>
    <row r="186" spans="1:196" s="63" customFormat="1" ht="65.25" hidden="1" customHeight="1" x14ac:dyDescent="0.25">
      <c r="B186" s="97"/>
      <c r="C186" s="97"/>
      <c r="D186" s="99"/>
      <c r="E186" s="162" t="s">
        <v>345</v>
      </c>
      <c r="F186" s="12">
        <f>F29</f>
        <v>2085.3000000000002</v>
      </c>
      <c r="G186" s="12">
        <f>G29</f>
        <v>465.3</v>
      </c>
      <c r="H186" s="12">
        <f>H29</f>
        <v>413.5</v>
      </c>
      <c r="I186" s="12"/>
      <c r="J186" s="14">
        <f t="shared" si="140"/>
        <v>-51.800000000000011</v>
      </c>
      <c r="K186" s="157">
        <f t="shared" si="195"/>
        <v>0.88867397378035673</v>
      </c>
      <c r="L186" s="144">
        <f>L29</f>
        <v>0</v>
      </c>
      <c r="M186" s="144">
        <f>M29</f>
        <v>0</v>
      </c>
      <c r="N186" s="144">
        <f>N29</f>
        <v>0</v>
      </c>
      <c r="O186" s="12">
        <f>O29</f>
        <v>0</v>
      </c>
      <c r="P186" s="13">
        <f t="shared" si="170"/>
        <v>0</v>
      </c>
      <c r="Q186" s="224" t="str">
        <f t="shared" si="196"/>
        <v/>
      </c>
      <c r="R186" s="18">
        <f t="shared" ref="R186:R200" si="203">SUM(F186,L186)</f>
        <v>2085.3000000000002</v>
      </c>
      <c r="S186" s="13">
        <f t="shared" si="202"/>
        <v>2085.3000000000002</v>
      </c>
      <c r="T186" s="13">
        <f t="shared" ref="T186:T200" si="204">SUM(G186,N186)</f>
        <v>465.3</v>
      </c>
      <c r="U186" s="13">
        <f t="shared" ref="U186:U200" si="205">SUM(H186,O186)</f>
        <v>413.5</v>
      </c>
      <c r="V186" s="14">
        <f t="shared" ref="V186:V200" si="206">U186-T186</f>
        <v>-51.800000000000011</v>
      </c>
      <c r="W186" s="108">
        <f t="shared" ref="W186:W200" si="207">IFERROR(100%*(U186/T186),"")</f>
        <v>0.88867397378035673</v>
      </c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62"/>
      <c r="GF186" s="62"/>
      <c r="GG186" s="62"/>
      <c r="GH186" s="62"/>
      <c r="GI186" s="62"/>
      <c r="GJ186" s="62"/>
      <c r="GK186" s="62"/>
      <c r="GL186" s="62"/>
      <c r="GM186" s="62"/>
      <c r="GN186" s="62"/>
    </row>
    <row r="187" spans="1:196" s="63" customFormat="1" ht="44.25" hidden="1" customHeight="1" x14ac:dyDescent="0.4">
      <c r="B187" s="97"/>
      <c r="C187" s="97"/>
      <c r="D187" s="97"/>
      <c r="E187" s="160" t="s">
        <v>344</v>
      </c>
      <c r="F187" s="12">
        <f t="shared" ref="F187:H188" si="208">F34</f>
        <v>0</v>
      </c>
      <c r="G187" s="12">
        <f t="shared" si="208"/>
        <v>0</v>
      </c>
      <c r="H187" s="12">
        <f t="shared" si="208"/>
        <v>0</v>
      </c>
      <c r="I187" s="11"/>
      <c r="J187" s="14">
        <f t="shared" si="140"/>
        <v>0</v>
      </c>
      <c r="K187" s="157" t="str">
        <f t="shared" si="195"/>
        <v/>
      </c>
      <c r="L187" s="143">
        <f t="shared" ref="L187:O188" si="209">L34</f>
        <v>0</v>
      </c>
      <c r="M187" s="143">
        <f t="shared" si="209"/>
        <v>0</v>
      </c>
      <c r="N187" s="143">
        <f t="shared" si="209"/>
        <v>0</v>
      </c>
      <c r="O187" s="11">
        <f t="shared" si="209"/>
        <v>0</v>
      </c>
      <c r="P187" s="13">
        <f t="shared" si="170"/>
        <v>0</v>
      </c>
      <c r="Q187" s="224" t="str">
        <f t="shared" si="196"/>
        <v/>
      </c>
      <c r="R187" s="18">
        <f t="shared" si="203"/>
        <v>0</v>
      </c>
      <c r="S187" s="13">
        <f t="shared" si="202"/>
        <v>0</v>
      </c>
      <c r="T187" s="13">
        <f t="shared" si="204"/>
        <v>0</v>
      </c>
      <c r="U187" s="13">
        <f t="shared" si="205"/>
        <v>0</v>
      </c>
      <c r="V187" s="14">
        <f t="shared" si="206"/>
        <v>0</v>
      </c>
      <c r="W187" s="108" t="str">
        <f t="shared" si="207"/>
        <v/>
      </c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  <c r="FQ187" s="40"/>
      <c r="FR187" s="40"/>
      <c r="FS187" s="40"/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62"/>
      <c r="GF187" s="62"/>
      <c r="GG187" s="62"/>
      <c r="GH187" s="62"/>
      <c r="GI187" s="62"/>
      <c r="GJ187" s="62"/>
      <c r="GK187" s="62"/>
      <c r="GL187" s="62"/>
      <c r="GM187" s="62"/>
      <c r="GN187" s="62"/>
    </row>
    <row r="188" spans="1:196" s="63" customFormat="1" ht="82.5" hidden="1" customHeight="1" x14ac:dyDescent="0.4">
      <c r="B188" s="97"/>
      <c r="C188" s="97"/>
      <c r="D188" s="97"/>
      <c r="E188" s="160" t="s">
        <v>334</v>
      </c>
      <c r="F188" s="11">
        <f t="shared" si="208"/>
        <v>0</v>
      </c>
      <c r="G188" s="11">
        <f t="shared" si="208"/>
        <v>0</v>
      </c>
      <c r="H188" s="11">
        <f t="shared" si="208"/>
        <v>0</v>
      </c>
      <c r="I188" s="11"/>
      <c r="J188" s="14">
        <f t="shared" si="140"/>
        <v>0</v>
      </c>
      <c r="K188" s="157" t="str">
        <f t="shared" si="195"/>
        <v/>
      </c>
      <c r="L188" s="143">
        <f t="shared" si="209"/>
        <v>0</v>
      </c>
      <c r="M188" s="143">
        <f t="shared" si="209"/>
        <v>0</v>
      </c>
      <c r="N188" s="143">
        <f t="shared" si="209"/>
        <v>0</v>
      </c>
      <c r="O188" s="11">
        <f t="shared" si="209"/>
        <v>0</v>
      </c>
      <c r="P188" s="13">
        <f t="shared" si="170"/>
        <v>0</v>
      </c>
      <c r="Q188" s="224" t="str">
        <f t="shared" si="196"/>
        <v/>
      </c>
      <c r="R188" s="18">
        <f>SUM(F188,L188)</f>
        <v>0</v>
      </c>
      <c r="S188" s="13">
        <f t="shared" si="202"/>
        <v>0</v>
      </c>
      <c r="T188" s="13">
        <f>SUM(G188,N188)</f>
        <v>0</v>
      </c>
      <c r="U188" s="13">
        <f>SUM(H188,O188)</f>
        <v>0</v>
      </c>
      <c r="V188" s="14">
        <f>U188-T188</f>
        <v>0</v>
      </c>
      <c r="W188" s="172" t="str">
        <f>IFERROR(100%*(U188/T188),"")</f>
        <v/>
      </c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62"/>
      <c r="GF188" s="62"/>
      <c r="GG188" s="62"/>
      <c r="GH188" s="62"/>
      <c r="GI188" s="62"/>
      <c r="GJ188" s="62"/>
      <c r="GK188" s="62"/>
      <c r="GL188" s="62"/>
      <c r="GM188" s="62"/>
      <c r="GN188" s="62"/>
    </row>
    <row r="189" spans="1:196" s="63" customFormat="1" ht="63.75" hidden="1" customHeight="1" x14ac:dyDescent="0.3">
      <c r="B189" s="97"/>
      <c r="C189" s="97"/>
      <c r="D189" s="97"/>
      <c r="E189" s="158" t="s">
        <v>351</v>
      </c>
      <c r="F189" s="11">
        <f t="shared" ref="F189:G189" si="210">F37</f>
        <v>0</v>
      </c>
      <c r="G189" s="11">
        <f t="shared" si="210"/>
        <v>0</v>
      </c>
      <c r="H189" s="11">
        <f>H37</f>
        <v>0</v>
      </c>
      <c r="I189" s="11">
        <f t="shared" ref="I189:Q189" si="211">I37</f>
        <v>0</v>
      </c>
      <c r="J189" s="11">
        <f t="shared" si="211"/>
        <v>0</v>
      </c>
      <c r="K189" s="228" t="str">
        <f t="shared" si="211"/>
        <v/>
      </c>
      <c r="L189" s="227">
        <f t="shared" si="211"/>
        <v>0</v>
      </c>
      <c r="M189" s="11">
        <f t="shared" si="211"/>
        <v>0</v>
      </c>
      <c r="N189" s="11">
        <f t="shared" si="211"/>
        <v>0</v>
      </c>
      <c r="O189" s="11">
        <f t="shared" si="211"/>
        <v>0</v>
      </c>
      <c r="P189" s="11">
        <f t="shared" si="211"/>
        <v>0</v>
      </c>
      <c r="Q189" s="11" t="str">
        <f t="shared" si="211"/>
        <v/>
      </c>
      <c r="R189" s="18">
        <f>SUM(F189,L189)</f>
        <v>0</v>
      </c>
      <c r="S189" s="13">
        <f t="shared" si="202"/>
        <v>0</v>
      </c>
      <c r="T189" s="13">
        <f>SUM(G189,N189)</f>
        <v>0</v>
      </c>
      <c r="U189" s="13">
        <f>SUM(H189,O189)</f>
        <v>0</v>
      </c>
      <c r="V189" s="14">
        <f>U189-T189</f>
        <v>0</v>
      </c>
      <c r="W189" s="172" t="str">
        <f>IFERROR(100%*(U189/T189),"")</f>
        <v/>
      </c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62"/>
      <c r="GF189" s="62"/>
      <c r="GG189" s="62"/>
      <c r="GH189" s="62"/>
      <c r="GI189" s="62"/>
      <c r="GJ189" s="62"/>
      <c r="GK189" s="62"/>
      <c r="GL189" s="62"/>
      <c r="GM189" s="62"/>
      <c r="GN189" s="62"/>
    </row>
    <row r="190" spans="1:196" s="63" customFormat="1" ht="79.5" hidden="1" customHeight="1" x14ac:dyDescent="0.4">
      <c r="B190" s="97"/>
      <c r="C190" s="97"/>
      <c r="D190" s="97"/>
      <c r="E190" s="160" t="s">
        <v>258</v>
      </c>
      <c r="F190" s="11">
        <f>F33</f>
        <v>0</v>
      </c>
      <c r="G190" s="11">
        <f>G33</f>
        <v>0</v>
      </c>
      <c r="H190" s="11">
        <f>H33</f>
        <v>0</v>
      </c>
      <c r="I190" s="11"/>
      <c r="J190" s="14">
        <f t="shared" si="140"/>
        <v>0</v>
      </c>
      <c r="K190" s="157" t="str">
        <f t="shared" si="195"/>
        <v/>
      </c>
      <c r="L190" s="143">
        <f>L33</f>
        <v>0</v>
      </c>
      <c r="M190" s="143">
        <f>M33</f>
        <v>0</v>
      </c>
      <c r="N190" s="143">
        <f>N33</f>
        <v>0</v>
      </c>
      <c r="O190" s="11">
        <f>O33</f>
        <v>0</v>
      </c>
      <c r="P190" s="13">
        <f t="shared" si="170"/>
        <v>0</v>
      </c>
      <c r="Q190" s="224" t="str">
        <f t="shared" si="196"/>
        <v/>
      </c>
      <c r="R190" s="18">
        <f t="shared" ref="R190:R191" si="212">SUM(F190,L190)</f>
        <v>0</v>
      </c>
      <c r="S190" s="13">
        <f t="shared" si="202"/>
        <v>0</v>
      </c>
      <c r="T190" s="13">
        <f t="shared" ref="T190:T191" si="213">SUM(G190,N190)</f>
        <v>0</v>
      </c>
      <c r="U190" s="13">
        <f t="shared" ref="U190:U191" si="214">SUM(H190,O190)</f>
        <v>0</v>
      </c>
      <c r="V190" s="14">
        <f t="shared" ref="V190:V191" si="215">U190-T190</f>
        <v>0</v>
      </c>
      <c r="W190" s="172" t="str">
        <f t="shared" ref="W190:W191" si="216">IFERROR(100%*(U190/T190),"")</f>
        <v/>
      </c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62"/>
      <c r="GF190" s="62"/>
      <c r="GG190" s="62"/>
      <c r="GH190" s="62"/>
      <c r="GI190" s="62"/>
      <c r="GJ190" s="62"/>
      <c r="GK190" s="62"/>
      <c r="GL190" s="62"/>
      <c r="GM190" s="62"/>
      <c r="GN190" s="62"/>
    </row>
    <row r="191" spans="1:196" s="63" customFormat="1" ht="32.25" hidden="1" customHeight="1" x14ac:dyDescent="0.3">
      <c r="B191" s="97"/>
      <c r="C191" s="97"/>
      <c r="D191" s="97"/>
      <c r="E191" s="160" t="s">
        <v>354</v>
      </c>
      <c r="F191" s="11">
        <f>F80</f>
        <v>0</v>
      </c>
      <c r="G191" s="11">
        <f>G80</f>
        <v>0</v>
      </c>
      <c r="H191" s="11">
        <f>H80</f>
        <v>0</v>
      </c>
      <c r="I191" s="11"/>
      <c r="J191" s="14">
        <f t="shared" si="140"/>
        <v>0</v>
      </c>
      <c r="K191" s="157" t="str">
        <f t="shared" si="195"/>
        <v/>
      </c>
      <c r="L191" s="11">
        <f>L80</f>
        <v>0</v>
      </c>
      <c r="M191" s="11">
        <f>M80</f>
        <v>0</v>
      </c>
      <c r="N191" s="11">
        <f>N80</f>
        <v>0</v>
      </c>
      <c r="O191" s="11">
        <f>O80</f>
        <v>0</v>
      </c>
      <c r="P191" s="13">
        <f t="shared" si="170"/>
        <v>0</v>
      </c>
      <c r="Q191" s="224" t="str">
        <f t="shared" si="196"/>
        <v/>
      </c>
      <c r="R191" s="18">
        <f t="shared" si="212"/>
        <v>0</v>
      </c>
      <c r="S191" s="13">
        <f t="shared" si="202"/>
        <v>0</v>
      </c>
      <c r="T191" s="13">
        <f t="shared" si="213"/>
        <v>0</v>
      </c>
      <c r="U191" s="13">
        <f t="shared" si="214"/>
        <v>0</v>
      </c>
      <c r="V191" s="14">
        <f t="shared" si="215"/>
        <v>0</v>
      </c>
      <c r="W191" s="172" t="str">
        <f t="shared" si="216"/>
        <v/>
      </c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62"/>
      <c r="GF191" s="62"/>
      <c r="GG191" s="62"/>
      <c r="GH191" s="62"/>
      <c r="GI191" s="62"/>
      <c r="GJ191" s="62"/>
      <c r="GK191" s="62"/>
      <c r="GL191" s="62"/>
      <c r="GM191" s="62"/>
      <c r="GN191" s="62"/>
    </row>
    <row r="192" spans="1:196" s="63" customFormat="1" ht="28.5" hidden="1" customHeight="1" x14ac:dyDescent="0.3">
      <c r="B192" s="97"/>
      <c r="C192" s="97"/>
      <c r="D192" s="97"/>
      <c r="E192" s="187" t="s">
        <v>343</v>
      </c>
      <c r="F192" s="11">
        <f>F109</f>
        <v>0</v>
      </c>
      <c r="G192" s="11">
        <f>G110</f>
        <v>0</v>
      </c>
      <c r="H192" s="11">
        <f>H110</f>
        <v>0</v>
      </c>
      <c r="I192" s="11">
        <f>I110</f>
        <v>0</v>
      </c>
      <c r="J192" s="14">
        <f t="shared" si="140"/>
        <v>0</v>
      </c>
      <c r="K192" s="157" t="str">
        <f t="shared" si="195"/>
        <v/>
      </c>
      <c r="L192" s="11">
        <f>L110</f>
        <v>0</v>
      </c>
      <c r="M192" s="11">
        <f>M110</f>
        <v>0</v>
      </c>
      <c r="N192" s="11">
        <f>N110</f>
        <v>0</v>
      </c>
      <c r="O192" s="11">
        <f>O110</f>
        <v>0</v>
      </c>
      <c r="P192" s="14">
        <f t="shared" si="170"/>
        <v>0</v>
      </c>
      <c r="Q192" s="224" t="str">
        <f t="shared" si="196"/>
        <v/>
      </c>
      <c r="R192" s="18">
        <f t="shared" ref="R192:R193" si="217">SUM(F192,L192)</f>
        <v>0</v>
      </c>
      <c r="S192" s="13">
        <f t="shared" si="202"/>
        <v>0</v>
      </c>
      <c r="T192" s="186">
        <f t="shared" ref="T192" si="218">SUM(G192,N192)</f>
        <v>0</v>
      </c>
      <c r="U192" s="186">
        <f t="shared" ref="U192" si="219">SUM(H192,O192)</f>
        <v>0</v>
      </c>
      <c r="V192" s="14">
        <f t="shared" ref="V192:V193" si="220">U192-T192</f>
        <v>0</v>
      </c>
      <c r="W192" s="172" t="str">
        <f t="shared" ref="W192:W193" si="221">IFERROR(100%*(U192/T192),"")</f>
        <v/>
      </c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62"/>
      <c r="GF192" s="62"/>
      <c r="GG192" s="62"/>
      <c r="GH192" s="62"/>
      <c r="GI192" s="62"/>
      <c r="GJ192" s="62"/>
      <c r="GK192" s="62"/>
      <c r="GL192" s="62"/>
      <c r="GM192" s="62"/>
      <c r="GN192" s="62"/>
    </row>
    <row r="193" spans="2:196" s="63" customFormat="1" ht="78.75" hidden="1" customHeight="1" x14ac:dyDescent="0.3">
      <c r="B193" s="97"/>
      <c r="C193" s="97"/>
      <c r="D193" s="97"/>
      <c r="E193" s="160" t="s">
        <v>347</v>
      </c>
      <c r="F193" s="11">
        <f>F62</f>
        <v>0</v>
      </c>
      <c r="G193" s="11">
        <f t="shared" ref="G193:H193" si="222">G62</f>
        <v>0</v>
      </c>
      <c r="H193" s="11">
        <f t="shared" si="222"/>
        <v>0</v>
      </c>
      <c r="I193" s="11"/>
      <c r="J193" s="14">
        <f t="shared" si="140"/>
        <v>0</v>
      </c>
      <c r="K193" s="157" t="str">
        <f t="shared" si="195"/>
        <v/>
      </c>
      <c r="L193" s="11">
        <f>L62</f>
        <v>0</v>
      </c>
      <c r="M193" s="11">
        <f t="shared" ref="M193:O193" si="223">M62</f>
        <v>0</v>
      </c>
      <c r="N193" s="11">
        <f t="shared" si="223"/>
        <v>0</v>
      </c>
      <c r="O193" s="11">
        <f t="shared" si="223"/>
        <v>0</v>
      </c>
      <c r="P193" s="14">
        <f t="shared" si="170"/>
        <v>0</v>
      </c>
      <c r="Q193" s="224" t="str">
        <f t="shared" si="196"/>
        <v/>
      </c>
      <c r="R193" s="18">
        <f t="shared" si="217"/>
        <v>0</v>
      </c>
      <c r="S193" s="13">
        <f t="shared" si="202"/>
        <v>0</v>
      </c>
      <c r="T193" s="13">
        <f>SUM(G193,N193)</f>
        <v>0</v>
      </c>
      <c r="U193" s="13">
        <f>SUM(H193,O193)</f>
        <v>0</v>
      </c>
      <c r="V193" s="109">
        <f t="shared" si="220"/>
        <v>0</v>
      </c>
      <c r="W193" s="172" t="str">
        <f t="shared" si="221"/>
        <v/>
      </c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62"/>
      <c r="GF193" s="62"/>
      <c r="GG193" s="62"/>
      <c r="GH193" s="62"/>
      <c r="GI193" s="62"/>
      <c r="GJ193" s="62"/>
      <c r="GK193" s="62"/>
      <c r="GL193" s="62"/>
      <c r="GM193" s="62"/>
      <c r="GN193" s="62"/>
    </row>
    <row r="194" spans="2:196" s="41" customFormat="1" ht="26.25" hidden="1" customHeight="1" x14ac:dyDescent="0.3">
      <c r="B194" s="100"/>
      <c r="C194" s="100"/>
      <c r="D194" s="100"/>
      <c r="E194" s="188" t="s">
        <v>338</v>
      </c>
      <c r="F194" s="11">
        <f>F28</f>
        <v>0</v>
      </c>
      <c r="G194" s="11">
        <f>G28</f>
        <v>0</v>
      </c>
      <c r="H194" s="11">
        <f>H28</f>
        <v>0</v>
      </c>
      <c r="I194" s="11">
        <f>I28</f>
        <v>0</v>
      </c>
      <c r="J194" s="14">
        <f t="shared" si="140"/>
        <v>0</v>
      </c>
      <c r="K194" s="157" t="str">
        <f t="shared" si="195"/>
        <v/>
      </c>
      <c r="L194" s="11">
        <f>L31</f>
        <v>0</v>
      </c>
      <c r="M194" s="11">
        <f t="shared" ref="M194:O194" si="224">M31</f>
        <v>0</v>
      </c>
      <c r="N194" s="11">
        <f t="shared" si="224"/>
        <v>0</v>
      </c>
      <c r="O194" s="11">
        <f t="shared" si="224"/>
        <v>0</v>
      </c>
      <c r="P194" s="14">
        <f t="shared" si="170"/>
        <v>0</v>
      </c>
      <c r="Q194" s="224" t="str">
        <f t="shared" si="196"/>
        <v/>
      </c>
      <c r="R194" s="18">
        <f t="shared" si="203"/>
        <v>0</v>
      </c>
      <c r="S194" s="13">
        <f t="shared" si="202"/>
        <v>0</v>
      </c>
      <c r="T194" s="166">
        <f t="shared" si="204"/>
        <v>0</v>
      </c>
      <c r="U194" s="166">
        <f t="shared" si="205"/>
        <v>0</v>
      </c>
      <c r="V194" s="14">
        <f t="shared" si="206"/>
        <v>0</v>
      </c>
      <c r="W194" s="172" t="str">
        <f t="shared" si="207"/>
        <v/>
      </c>
      <c r="X194" s="226"/>
      <c r="Y194" s="226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</row>
    <row r="195" spans="2:196" s="101" customFormat="1" ht="32.25" hidden="1" customHeight="1" x14ac:dyDescent="0.4">
      <c r="B195" s="102"/>
      <c r="C195" s="102"/>
      <c r="D195" s="102"/>
      <c r="E195" s="145" t="s">
        <v>310</v>
      </c>
      <c r="F195" s="149">
        <f>SUM(F184:F194)</f>
        <v>186398.59999999998</v>
      </c>
      <c r="G195" s="149">
        <f>SUM(G184:G194)</f>
        <v>41590.600000000006</v>
      </c>
      <c r="H195" s="149">
        <f>SUM(H184:H194)</f>
        <v>41538.800000000003</v>
      </c>
      <c r="I195" s="149"/>
      <c r="J195" s="14">
        <f t="shared" si="140"/>
        <v>-51.80000000000291</v>
      </c>
      <c r="K195" s="157">
        <f t="shared" si="195"/>
        <v>0.99875452626314598</v>
      </c>
      <c r="L195" s="149">
        <f>SUM(L184:L194)</f>
        <v>0</v>
      </c>
      <c r="M195" s="149">
        <f>SUM(M184:M194)</f>
        <v>0</v>
      </c>
      <c r="N195" s="149">
        <f>SUM(N184:N194)</f>
        <v>0</v>
      </c>
      <c r="O195" s="225">
        <f>SUM(O184:O194)</f>
        <v>0</v>
      </c>
      <c r="P195" s="14">
        <f t="shared" si="170"/>
        <v>0</v>
      </c>
      <c r="Q195" s="224" t="str">
        <f t="shared" si="196"/>
        <v/>
      </c>
      <c r="R195" s="110">
        <f t="shared" si="203"/>
        <v>186398.59999999998</v>
      </c>
      <c r="S195" s="13">
        <f t="shared" ref="S195" si="225">SUM(F195,M195)</f>
        <v>186398.59999999998</v>
      </c>
      <c r="T195" s="13">
        <f t="shared" si="204"/>
        <v>41590.600000000006</v>
      </c>
      <c r="U195" s="13">
        <f>SUM(H195,O195)</f>
        <v>41538.800000000003</v>
      </c>
      <c r="V195" s="14">
        <f t="shared" si="206"/>
        <v>-51.80000000000291</v>
      </c>
      <c r="W195" s="107">
        <f t="shared" si="207"/>
        <v>0.99875452626314598</v>
      </c>
      <c r="X195" s="104"/>
      <c r="Y195" s="104"/>
      <c r="Z195" s="104"/>
      <c r="AA195" s="104" t="s">
        <v>217</v>
      </c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5"/>
      <c r="AS195" s="105"/>
      <c r="AT195" s="105"/>
      <c r="AU195" s="105"/>
      <c r="AV195" s="105"/>
      <c r="AW195" s="105"/>
      <c r="AX195" s="105"/>
      <c r="AY195" s="105"/>
      <c r="AZ195" s="105"/>
      <c r="BA195" s="105"/>
      <c r="BB195" s="105"/>
      <c r="BC195" s="105"/>
      <c r="BD195" s="105"/>
      <c r="BE195" s="105"/>
      <c r="BF195" s="105"/>
      <c r="BG195" s="105"/>
      <c r="BH195" s="105"/>
      <c r="BI195" s="105"/>
      <c r="BJ195" s="105"/>
      <c r="BK195" s="105"/>
      <c r="BL195" s="105"/>
      <c r="BM195" s="105"/>
      <c r="BN195" s="105"/>
      <c r="BO195" s="105"/>
      <c r="BP195" s="105"/>
      <c r="BQ195" s="105"/>
      <c r="BR195" s="105"/>
      <c r="BS195" s="105"/>
      <c r="BT195" s="105"/>
      <c r="BU195" s="105"/>
      <c r="BV195" s="105"/>
      <c r="BW195" s="105"/>
      <c r="BX195" s="105"/>
      <c r="BY195" s="105"/>
      <c r="BZ195" s="105"/>
      <c r="CA195" s="105"/>
      <c r="CB195" s="105"/>
      <c r="CC195" s="105"/>
      <c r="CD195" s="105"/>
      <c r="CE195" s="105"/>
      <c r="CF195" s="105"/>
      <c r="CG195" s="105"/>
      <c r="CH195" s="105"/>
      <c r="CI195" s="105"/>
      <c r="CJ195" s="105"/>
      <c r="CK195" s="105"/>
      <c r="CL195" s="105"/>
      <c r="CM195" s="105"/>
      <c r="CN195" s="105"/>
      <c r="CO195" s="105"/>
      <c r="CP195" s="105"/>
      <c r="CQ195" s="105"/>
      <c r="CR195" s="105"/>
      <c r="CS195" s="105"/>
      <c r="CT195" s="105"/>
      <c r="CU195" s="105"/>
      <c r="CV195" s="105"/>
      <c r="CW195" s="105"/>
      <c r="CX195" s="105"/>
      <c r="CY195" s="105"/>
      <c r="CZ195" s="105"/>
      <c r="DA195" s="105"/>
      <c r="DB195" s="105"/>
      <c r="DC195" s="105"/>
      <c r="DD195" s="105"/>
      <c r="DE195" s="105"/>
      <c r="DF195" s="105"/>
      <c r="DG195" s="105"/>
      <c r="DH195" s="105"/>
      <c r="DI195" s="105"/>
      <c r="DJ195" s="105"/>
      <c r="DK195" s="105"/>
      <c r="DL195" s="105"/>
      <c r="DM195" s="105"/>
      <c r="DN195" s="105"/>
      <c r="DO195" s="105"/>
      <c r="DP195" s="105"/>
      <c r="DQ195" s="105"/>
      <c r="DR195" s="105"/>
      <c r="DS195" s="105"/>
      <c r="DT195" s="105"/>
      <c r="DU195" s="105"/>
      <c r="DV195" s="105"/>
      <c r="DW195" s="105"/>
      <c r="DX195" s="105"/>
      <c r="DY195" s="105"/>
      <c r="DZ195" s="105"/>
      <c r="EA195" s="105"/>
      <c r="EB195" s="105"/>
      <c r="EC195" s="105"/>
      <c r="ED195" s="105"/>
      <c r="EE195" s="105"/>
      <c r="EF195" s="105"/>
      <c r="EG195" s="105"/>
      <c r="EH195" s="105"/>
      <c r="EI195" s="105"/>
      <c r="EJ195" s="105"/>
      <c r="EK195" s="105"/>
      <c r="EL195" s="105"/>
      <c r="EM195" s="105"/>
      <c r="EN195" s="105"/>
      <c r="EO195" s="105"/>
      <c r="EP195" s="105"/>
      <c r="EQ195" s="105"/>
      <c r="ER195" s="105"/>
      <c r="ES195" s="105"/>
      <c r="ET195" s="105"/>
      <c r="EU195" s="105"/>
      <c r="EV195" s="105"/>
      <c r="EW195" s="105"/>
      <c r="EX195" s="105"/>
      <c r="EY195" s="105"/>
      <c r="EZ195" s="105"/>
      <c r="FA195" s="105"/>
      <c r="FB195" s="105"/>
      <c r="FC195" s="105"/>
      <c r="FD195" s="105"/>
      <c r="FE195" s="105"/>
      <c r="FF195" s="105"/>
      <c r="FG195" s="105"/>
      <c r="FH195" s="105"/>
      <c r="FI195" s="105"/>
      <c r="FJ195" s="105"/>
      <c r="FK195" s="105"/>
      <c r="FL195" s="105"/>
      <c r="FM195" s="105"/>
      <c r="FN195" s="105"/>
      <c r="FO195" s="105"/>
      <c r="FP195" s="105"/>
      <c r="FQ195" s="105"/>
      <c r="FR195" s="105"/>
      <c r="FS195" s="105"/>
      <c r="FT195" s="105"/>
      <c r="FU195" s="105"/>
      <c r="FV195" s="105"/>
      <c r="FW195" s="105"/>
      <c r="FX195" s="105"/>
      <c r="FY195" s="105"/>
      <c r="FZ195" s="105"/>
      <c r="GA195" s="105"/>
      <c r="GB195" s="105"/>
      <c r="GC195" s="105"/>
      <c r="GD195" s="105"/>
      <c r="GE195" s="103"/>
      <c r="GF195" s="103"/>
      <c r="GG195" s="103"/>
      <c r="GH195" s="103"/>
      <c r="GI195" s="103"/>
      <c r="GJ195" s="103"/>
      <c r="GK195" s="103"/>
      <c r="GL195" s="103"/>
      <c r="GM195" s="103"/>
      <c r="GN195" s="103"/>
    </row>
    <row r="196" spans="2:196" s="101" customFormat="1" ht="32.25" hidden="1" customHeight="1" x14ac:dyDescent="0.4">
      <c r="B196" s="102"/>
      <c r="C196" s="102"/>
      <c r="D196" s="102"/>
      <c r="E196" s="145" t="s">
        <v>312</v>
      </c>
      <c r="F196" s="149">
        <f>SUM(F197:F198)</f>
        <v>186398.59999999998</v>
      </c>
      <c r="G196" s="149">
        <f t="shared" ref="G196:H196" si="226">SUM(G197:G198)</f>
        <v>41590.600000000006</v>
      </c>
      <c r="H196" s="149">
        <f t="shared" si="226"/>
        <v>41538.800000000003</v>
      </c>
      <c r="I196" s="149"/>
      <c r="J196" s="14">
        <f t="shared" si="140"/>
        <v>-51.80000000000291</v>
      </c>
      <c r="K196" s="157">
        <f t="shared" si="195"/>
        <v>0.99875452626314598</v>
      </c>
      <c r="L196" s="149">
        <f t="shared" ref="L196:O196" si="227">SUM(L197:L198)</f>
        <v>0</v>
      </c>
      <c r="M196" s="149">
        <f t="shared" si="227"/>
        <v>0</v>
      </c>
      <c r="N196" s="149">
        <f t="shared" si="227"/>
        <v>0</v>
      </c>
      <c r="O196" s="149">
        <f t="shared" si="227"/>
        <v>0</v>
      </c>
      <c r="P196" s="14">
        <f t="shared" si="170"/>
        <v>0</v>
      </c>
      <c r="Q196" s="224" t="str">
        <f t="shared" si="196"/>
        <v/>
      </c>
      <c r="R196" s="110">
        <f t="shared" ref="R196:R199" si="228">SUM(F196,L196)</f>
        <v>186398.59999999998</v>
      </c>
      <c r="S196" s="13">
        <f t="shared" ref="S196" si="229">SUM(F196,M196)</f>
        <v>186398.59999999998</v>
      </c>
      <c r="T196" s="13">
        <f t="shared" ref="T196" si="230">SUM(G196,N196)</f>
        <v>41590.600000000006</v>
      </c>
      <c r="U196" s="13">
        <f>SUM(H196,O196)</f>
        <v>41538.800000000003</v>
      </c>
      <c r="V196" s="14">
        <f t="shared" ref="V196" si="231">U196-T196</f>
        <v>-51.80000000000291</v>
      </c>
      <c r="W196" s="107">
        <f t="shared" ref="W196" si="232">IFERROR(100%*(U196/T196),"")</f>
        <v>0.99875452626314598</v>
      </c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5"/>
      <c r="AS196" s="105"/>
      <c r="AT196" s="105"/>
      <c r="AU196" s="105"/>
      <c r="AV196" s="105"/>
      <c r="AW196" s="105"/>
      <c r="AX196" s="105"/>
      <c r="AY196" s="105"/>
      <c r="AZ196" s="105"/>
      <c r="BA196" s="105"/>
      <c r="BB196" s="105"/>
      <c r="BC196" s="105"/>
      <c r="BD196" s="105"/>
      <c r="BE196" s="105"/>
      <c r="BF196" s="105"/>
      <c r="BG196" s="105"/>
      <c r="BH196" s="105"/>
      <c r="BI196" s="105"/>
      <c r="BJ196" s="105"/>
      <c r="BK196" s="105"/>
      <c r="BL196" s="105"/>
      <c r="BM196" s="105"/>
      <c r="BN196" s="105"/>
      <c r="BO196" s="105"/>
      <c r="BP196" s="105"/>
      <c r="BQ196" s="105"/>
      <c r="BR196" s="105"/>
      <c r="BS196" s="105"/>
      <c r="BT196" s="105"/>
      <c r="BU196" s="105"/>
      <c r="BV196" s="105"/>
      <c r="BW196" s="105"/>
      <c r="BX196" s="105"/>
      <c r="BY196" s="105"/>
      <c r="BZ196" s="105"/>
      <c r="CA196" s="105"/>
      <c r="CB196" s="105"/>
      <c r="CC196" s="105"/>
      <c r="CD196" s="105"/>
      <c r="CE196" s="105"/>
      <c r="CF196" s="105"/>
      <c r="CG196" s="105"/>
      <c r="CH196" s="105"/>
      <c r="CI196" s="105"/>
      <c r="CJ196" s="105"/>
      <c r="CK196" s="105"/>
      <c r="CL196" s="105"/>
      <c r="CM196" s="105"/>
      <c r="CN196" s="105"/>
      <c r="CO196" s="105"/>
      <c r="CP196" s="105"/>
      <c r="CQ196" s="105"/>
      <c r="CR196" s="105"/>
      <c r="CS196" s="105"/>
      <c r="CT196" s="105"/>
      <c r="CU196" s="105"/>
      <c r="CV196" s="105"/>
      <c r="CW196" s="105"/>
      <c r="CX196" s="105"/>
      <c r="CY196" s="105"/>
      <c r="CZ196" s="105"/>
      <c r="DA196" s="105"/>
      <c r="DB196" s="105"/>
      <c r="DC196" s="105"/>
      <c r="DD196" s="105"/>
      <c r="DE196" s="105"/>
      <c r="DF196" s="105"/>
      <c r="DG196" s="105"/>
      <c r="DH196" s="105"/>
      <c r="DI196" s="105"/>
      <c r="DJ196" s="105"/>
      <c r="DK196" s="105"/>
      <c r="DL196" s="105"/>
      <c r="DM196" s="105"/>
      <c r="DN196" s="105"/>
      <c r="DO196" s="105"/>
      <c r="DP196" s="105"/>
      <c r="DQ196" s="105"/>
      <c r="DR196" s="105"/>
      <c r="DS196" s="105"/>
      <c r="DT196" s="105"/>
      <c r="DU196" s="105"/>
      <c r="DV196" s="105"/>
      <c r="DW196" s="105"/>
      <c r="DX196" s="105"/>
      <c r="DY196" s="105"/>
      <c r="DZ196" s="105"/>
      <c r="EA196" s="105"/>
      <c r="EB196" s="105"/>
      <c r="EC196" s="105"/>
      <c r="ED196" s="105"/>
      <c r="EE196" s="105"/>
      <c r="EF196" s="105"/>
      <c r="EG196" s="105"/>
      <c r="EH196" s="105"/>
      <c r="EI196" s="105"/>
      <c r="EJ196" s="105"/>
      <c r="EK196" s="105"/>
      <c r="EL196" s="105"/>
      <c r="EM196" s="105"/>
      <c r="EN196" s="105"/>
      <c r="EO196" s="105"/>
      <c r="EP196" s="105"/>
      <c r="EQ196" s="105"/>
      <c r="ER196" s="105"/>
      <c r="ES196" s="105"/>
      <c r="ET196" s="105"/>
      <c r="EU196" s="105"/>
      <c r="EV196" s="105"/>
      <c r="EW196" s="105"/>
      <c r="EX196" s="105"/>
      <c r="EY196" s="105"/>
      <c r="EZ196" s="105"/>
      <c r="FA196" s="105"/>
      <c r="FB196" s="105"/>
      <c r="FC196" s="105"/>
      <c r="FD196" s="105"/>
      <c r="FE196" s="105"/>
      <c r="FF196" s="105"/>
      <c r="FG196" s="105"/>
      <c r="FH196" s="105"/>
      <c r="FI196" s="105"/>
      <c r="FJ196" s="105"/>
      <c r="FK196" s="105"/>
      <c r="FL196" s="105"/>
      <c r="FM196" s="105"/>
      <c r="FN196" s="105"/>
      <c r="FO196" s="105"/>
      <c r="FP196" s="105"/>
      <c r="FQ196" s="105"/>
      <c r="FR196" s="105"/>
      <c r="FS196" s="105"/>
      <c r="FT196" s="105"/>
      <c r="FU196" s="105"/>
      <c r="FV196" s="105"/>
      <c r="FW196" s="105"/>
      <c r="FX196" s="105"/>
      <c r="FY196" s="105"/>
      <c r="FZ196" s="105"/>
      <c r="GA196" s="105"/>
      <c r="GB196" s="105"/>
      <c r="GC196" s="105"/>
      <c r="GD196" s="105"/>
      <c r="GE196" s="103"/>
      <c r="GF196" s="103"/>
      <c r="GG196" s="103"/>
      <c r="GH196" s="103"/>
      <c r="GI196" s="103"/>
      <c r="GJ196" s="103"/>
      <c r="GK196" s="103"/>
      <c r="GL196" s="103"/>
      <c r="GM196" s="103"/>
      <c r="GN196" s="103"/>
    </row>
    <row r="197" spans="2:196" s="48" customFormat="1" ht="73.5" hidden="1" customHeight="1" x14ac:dyDescent="0.3">
      <c r="B197" s="106"/>
      <c r="C197" s="106"/>
      <c r="D197" s="106"/>
      <c r="E197" s="164" t="s">
        <v>311</v>
      </c>
      <c r="F197" s="150">
        <f>SUM(F184:F193)</f>
        <v>186398.59999999998</v>
      </c>
      <c r="G197" s="150">
        <f>SUM(G184:G193)</f>
        <v>41590.600000000006</v>
      </c>
      <c r="H197" s="150">
        <f t="shared" ref="H197:I197" si="233">SUM(H184:H193)</f>
        <v>41538.800000000003</v>
      </c>
      <c r="I197" s="150">
        <f t="shared" si="233"/>
        <v>0</v>
      </c>
      <c r="J197" s="14">
        <f t="shared" si="140"/>
        <v>-51.80000000000291</v>
      </c>
      <c r="K197" s="157">
        <f t="shared" si="195"/>
        <v>0.99875452626314598</v>
      </c>
      <c r="L197" s="150">
        <f t="shared" ref="L197:O197" si="234">SUM(L184:L193)</f>
        <v>0</v>
      </c>
      <c r="M197" s="150">
        <f t="shared" si="234"/>
        <v>0</v>
      </c>
      <c r="N197" s="150">
        <f t="shared" si="234"/>
        <v>0</v>
      </c>
      <c r="O197" s="150">
        <f t="shared" si="234"/>
        <v>0</v>
      </c>
      <c r="P197" s="14">
        <f t="shared" si="170"/>
        <v>0</v>
      </c>
      <c r="Q197" s="224" t="str">
        <f t="shared" si="196"/>
        <v/>
      </c>
      <c r="R197" s="110">
        <f t="shared" si="228"/>
        <v>186398.59999999998</v>
      </c>
      <c r="S197" s="13">
        <f>SUM(F197,M197)</f>
        <v>186398.59999999998</v>
      </c>
      <c r="T197" s="13">
        <f t="shared" si="204"/>
        <v>41590.600000000006</v>
      </c>
      <c r="U197" s="13">
        <f t="shared" si="205"/>
        <v>41538.800000000003</v>
      </c>
      <c r="V197" s="14">
        <f t="shared" si="206"/>
        <v>-51.80000000000291</v>
      </c>
      <c r="W197" s="172">
        <f t="shared" si="207"/>
        <v>0.99875452626314598</v>
      </c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46"/>
      <c r="DN197" s="46"/>
      <c r="DO197" s="46"/>
      <c r="DP197" s="46"/>
      <c r="DQ197" s="46"/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6"/>
      <c r="EK197" s="46"/>
      <c r="EL197" s="46"/>
      <c r="EM197" s="46"/>
      <c r="EN197" s="46"/>
      <c r="EO197" s="46"/>
      <c r="EP197" s="46"/>
      <c r="EQ197" s="46"/>
      <c r="ER197" s="46"/>
      <c r="ES197" s="46"/>
      <c r="ET197" s="46"/>
      <c r="EU197" s="46"/>
      <c r="EV197" s="46"/>
      <c r="EW197" s="46"/>
      <c r="EX197" s="46"/>
      <c r="EY197" s="46"/>
      <c r="EZ197" s="46"/>
      <c r="FA197" s="46"/>
      <c r="FB197" s="46"/>
      <c r="FC197" s="46"/>
      <c r="FD197" s="46"/>
      <c r="FE197" s="46"/>
      <c r="FF197" s="46"/>
      <c r="FG197" s="46"/>
      <c r="FH197" s="46"/>
      <c r="FI197" s="46"/>
      <c r="FJ197" s="46"/>
      <c r="FK197" s="46"/>
      <c r="FL197" s="46"/>
      <c r="FM197" s="46"/>
      <c r="FN197" s="46"/>
      <c r="FO197" s="46"/>
      <c r="FP197" s="46"/>
      <c r="FQ197" s="46"/>
      <c r="FR197" s="46"/>
      <c r="FS197" s="46"/>
      <c r="FT197" s="46"/>
      <c r="FU197" s="46"/>
      <c r="FV197" s="46"/>
      <c r="FW197" s="46"/>
      <c r="FX197" s="46"/>
      <c r="FY197" s="46"/>
      <c r="FZ197" s="46"/>
      <c r="GA197" s="46"/>
      <c r="GB197" s="46"/>
      <c r="GC197" s="46"/>
      <c r="GD197" s="46"/>
      <c r="GE197" s="47"/>
      <c r="GF197" s="47"/>
      <c r="GG197" s="47"/>
      <c r="GH197" s="47"/>
      <c r="GI197" s="47"/>
      <c r="GJ197" s="47"/>
      <c r="GK197" s="47"/>
      <c r="GL197" s="47"/>
      <c r="GM197" s="47"/>
      <c r="GN197" s="47"/>
    </row>
    <row r="198" spans="2:196" s="48" customFormat="1" ht="25.5" hidden="1" customHeight="1" x14ac:dyDescent="0.3">
      <c r="B198" s="106"/>
      <c r="C198" s="106"/>
      <c r="D198" s="106"/>
      <c r="E198" s="164" t="s">
        <v>338</v>
      </c>
      <c r="F198" s="151">
        <f>SUM(F28)</f>
        <v>0</v>
      </c>
      <c r="G198" s="151">
        <f>SUM(G28)</f>
        <v>0</v>
      </c>
      <c r="H198" s="151">
        <f>SUM(H28)</f>
        <v>0</v>
      </c>
      <c r="I198" s="151">
        <f>SUM(I28)</f>
        <v>0</v>
      </c>
      <c r="J198" s="14">
        <f t="shared" si="140"/>
        <v>0</v>
      </c>
      <c r="K198" s="157" t="str">
        <f t="shared" si="195"/>
        <v/>
      </c>
      <c r="L198" s="151">
        <f>SUM(L31)</f>
        <v>0</v>
      </c>
      <c r="M198" s="151">
        <f t="shared" ref="M198:O198" si="235">SUM(M31)</f>
        <v>0</v>
      </c>
      <c r="N198" s="151">
        <f t="shared" si="235"/>
        <v>0</v>
      </c>
      <c r="O198" s="151">
        <f t="shared" si="235"/>
        <v>0</v>
      </c>
      <c r="P198" s="14">
        <f t="shared" si="170"/>
        <v>0</v>
      </c>
      <c r="Q198" s="224" t="str">
        <f t="shared" si="196"/>
        <v/>
      </c>
      <c r="R198" s="110">
        <f t="shared" si="228"/>
        <v>0</v>
      </c>
      <c r="S198" s="13">
        <f t="shared" ref="S198:S200" si="236">SUM(G198,M198)</f>
        <v>0</v>
      </c>
      <c r="T198" s="13">
        <f t="shared" si="204"/>
        <v>0</v>
      </c>
      <c r="U198" s="13">
        <f t="shared" si="205"/>
        <v>0</v>
      </c>
      <c r="V198" s="14">
        <f t="shared" si="206"/>
        <v>0</v>
      </c>
      <c r="W198" s="172" t="str">
        <f t="shared" si="207"/>
        <v/>
      </c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/>
      <c r="FA198" s="46"/>
      <c r="FB198" s="46"/>
      <c r="FC198" s="46"/>
      <c r="FD198" s="46"/>
      <c r="FE198" s="46"/>
      <c r="FF198" s="46"/>
      <c r="FG198" s="46"/>
      <c r="FH198" s="46"/>
      <c r="FI198" s="46"/>
      <c r="FJ198" s="46"/>
      <c r="FK198" s="46"/>
      <c r="FL198" s="46"/>
      <c r="FM198" s="46"/>
      <c r="FN198" s="46"/>
      <c r="FO198" s="46"/>
      <c r="FP198" s="46"/>
      <c r="FQ198" s="46"/>
      <c r="FR198" s="46"/>
      <c r="FS198" s="46"/>
      <c r="FT198" s="46"/>
      <c r="FU198" s="46"/>
      <c r="FV198" s="46"/>
      <c r="FW198" s="46"/>
      <c r="FX198" s="46"/>
      <c r="FY198" s="46"/>
      <c r="FZ198" s="46"/>
      <c r="GA198" s="46"/>
      <c r="GB198" s="46"/>
      <c r="GC198" s="46"/>
      <c r="GD198" s="46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</row>
    <row r="199" spans="2:196" s="48" customFormat="1" ht="35.25" hidden="1" customHeight="1" x14ac:dyDescent="0.3">
      <c r="E199" s="164" t="s">
        <v>309</v>
      </c>
      <c r="F199" s="151">
        <f>F195</f>
        <v>186398.59999999998</v>
      </c>
      <c r="G199" s="151">
        <f t="shared" ref="G199:H199" si="237">G195</f>
        <v>41590.600000000006</v>
      </c>
      <c r="H199" s="151">
        <f t="shared" si="237"/>
        <v>41538.800000000003</v>
      </c>
      <c r="I199" s="152"/>
      <c r="J199" s="14">
        <f t="shared" si="140"/>
        <v>-51.80000000000291</v>
      </c>
      <c r="K199" s="157">
        <f t="shared" si="195"/>
        <v>0.99875452626314598</v>
      </c>
      <c r="L199" s="151">
        <f t="shared" ref="L199:O199" si="238">L195</f>
        <v>0</v>
      </c>
      <c r="M199" s="151">
        <f t="shared" si="238"/>
        <v>0</v>
      </c>
      <c r="N199" s="151">
        <f t="shared" si="238"/>
        <v>0</v>
      </c>
      <c r="O199" s="151">
        <f t="shared" si="238"/>
        <v>0</v>
      </c>
      <c r="P199" s="14">
        <f t="shared" si="170"/>
        <v>0</v>
      </c>
      <c r="Q199" s="224" t="str">
        <f t="shared" si="196"/>
        <v/>
      </c>
      <c r="R199" s="110">
        <f t="shared" si="228"/>
        <v>186398.59999999998</v>
      </c>
      <c r="S199" s="13">
        <f>SUM(F199,M199)</f>
        <v>186398.59999999998</v>
      </c>
      <c r="T199" s="13">
        <f t="shared" si="204"/>
        <v>41590.600000000006</v>
      </c>
      <c r="U199" s="13">
        <f t="shared" si="205"/>
        <v>41538.800000000003</v>
      </c>
      <c r="V199" s="14">
        <f t="shared" si="206"/>
        <v>-51.80000000000291</v>
      </c>
      <c r="W199" s="172">
        <f t="shared" si="207"/>
        <v>0.99875452626314598</v>
      </c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</row>
    <row r="200" spans="2:196" s="48" customFormat="1" ht="33.75" hidden="1" customHeight="1" x14ac:dyDescent="0.35">
      <c r="E200" s="164" t="s">
        <v>308</v>
      </c>
      <c r="F200" s="153"/>
      <c r="G200" s="153"/>
      <c r="H200" s="153"/>
      <c r="I200" s="154"/>
      <c r="J200" s="154"/>
      <c r="K200" s="155"/>
      <c r="L200" s="146">
        <f>L185</f>
        <v>0</v>
      </c>
      <c r="M200" s="146">
        <f>M185</f>
        <v>0</v>
      </c>
      <c r="N200" s="146">
        <f>N185</f>
        <v>0</v>
      </c>
      <c r="O200" s="112">
        <f>O184</f>
        <v>0</v>
      </c>
      <c r="P200" s="14">
        <f t="shared" si="170"/>
        <v>0</v>
      </c>
      <c r="Q200" s="224" t="str">
        <f t="shared" si="196"/>
        <v/>
      </c>
      <c r="R200" s="18">
        <f t="shared" si="203"/>
        <v>0</v>
      </c>
      <c r="S200" s="13">
        <f t="shared" si="236"/>
        <v>0</v>
      </c>
      <c r="T200" s="13">
        <f t="shared" si="204"/>
        <v>0</v>
      </c>
      <c r="U200" s="13">
        <f t="shared" si="205"/>
        <v>0</v>
      </c>
      <c r="V200" s="13">
        <f t="shared" si="206"/>
        <v>0</v>
      </c>
      <c r="W200" s="108" t="str">
        <f t="shared" si="207"/>
        <v/>
      </c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</row>
    <row r="201" spans="2:196" ht="25.5" x14ac:dyDescent="0.35">
      <c r="B201" s="3"/>
      <c r="C201" s="3"/>
      <c r="D201" s="3"/>
      <c r="E201" s="139"/>
      <c r="F201" s="156"/>
      <c r="G201" s="156"/>
      <c r="H201" s="156"/>
      <c r="I201" s="156"/>
      <c r="J201" s="156"/>
      <c r="K201" s="156"/>
      <c r="L201" s="147"/>
      <c r="M201" s="147"/>
      <c r="N201" s="147"/>
      <c r="O201" s="113"/>
      <c r="P201" s="113"/>
      <c r="Q201" s="113"/>
      <c r="R201" s="113"/>
      <c r="S201" s="113"/>
      <c r="T201" s="113"/>
      <c r="U201" s="113"/>
      <c r="V201" s="17"/>
      <c r="W201" s="1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</row>
    <row r="202" spans="2:196" ht="25.5" x14ac:dyDescent="0.35">
      <c r="B202" s="3"/>
      <c r="C202" s="3"/>
      <c r="D202" s="3"/>
      <c r="E202" s="139"/>
      <c r="F202" s="88"/>
      <c r="G202" s="88"/>
      <c r="H202" s="89"/>
      <c r="I202" s="89"/>
      <c r="J202" s="89"/>
      <c r="K202" s="148"/>
      <c r="L202" s="89"/>
      <c r="M202" s="89"/>
      <c r="N202" s="89"/>
      <c r="O202" s="10"/>
      <c r="P202" s="90"/>
      <c r="Q202" s="10"/>
      <c r="R202" s="10"/>
      <c r="S202" s="10"/>
      <c r="T202" s="10"/>
      <c r="U202" s="10"/>
      <c r="V202" s="10"/>
      <c r="W202" s="10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</row>
    <row r="203" spans="2:196" ht="25.5" x14ac:dyDescent="0.35">
      <c r="B203" s="3"/>
      <c r="C203" s="3"/>
      <c r="D203" s="3"/>
      <c r="E203" s="139"/>
      <c r="F203" s="88"/>
      <c r="G203" s="88"/>
      <c r="H203" s="89"/>
      <c r="I203" s="89"/>
      <c r="J203" s="89"/>
      <c r="K203" s="148"/>
      <c r="L203" s="89"/>
      <c r="M203" s="89"/>
      <c r="N203" s="89"/>
      <c r="O203" s="10"/>
      <c r="P203" s="90"/>
      <c r="Q203" s="10"/>
      <c r="R203" s="10"/>
      <c r="S203" s="10"/>
      <c r="T203" s="10"/>
      <c r="U203" s="10"/>
      <c r="V203" s="10"/>
      <c r="W203" s="10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</row>
    <row r="204" spans="2:196" ht="25.5" x14ac:dyDescent="0.35">
      <c r="B204" s="3"/>
      <c r="C204" s="3"/>
      <c r="D204" s="3"/>
      <c r="E204" s="139"/>
      <c r="F204" s="88"/>
      <c r="G204" s="88"/>
      <c r="H204" s="89"/>
      <c r="I204" s="89"/>
      <c r="J204" s="89"/>
      <c r="K204" s="148"/>
      <c r="L204" s="89"/>
      <c r="M204" s="89"/>
      <c r="N204" s="89"/>
      <c r="O204" s="10"/>
      <c r="P204" s="90"/>
      <c r="Q204" s="10"/>
      <c r="R204" s="10"/>
      <c r="S204" s="10"/>
      <c r="T204" s="10"/>
      <c r="U204" s="10"/>
      <c r="V204" s="10"/>
      <c r="W204" s="10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</row>
    <row r="205" spans="2:196" ht="25.5" x14ac:dyDescent="0.35">
      <c r="B205" s="3"/>
      <c r="C205" s="3"/>
      <c r="D205" s="3"/>
      <c r="E205" s="139"/>
      <c r="F205" s="88"/>
      <c r="G205" s="88"/>
      <c r="H205" s="89"/>
      <c r="I205" s="89"/>
      <c r="J205" s="89"/>
      <c r="K205" s="148"/>
      <c r="L205" s="89"/>
      <c r="M205" s="89"/>
      <c r="N205" s="89"/>
      <c r="O205" s="10"/>
      <c r="P205" s="90"/>
      <c r="Q205" s="10"/>
      <c r="R205" s="10"/>
      <c r="S205" s="10"/>
      <c r="T205" s="10"/>
      <c r="U205" s="10"/>
      <c r="V205" s="10"/>
      <c r="W205" s="10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ht="25.5" x14ac:dyDescent="0.35">
      <c r="B206" s="3"/>
      <c r="C206" s="3"/>
      <c r="D206" s="3"/>
      <c r="E206" s="139"/>
      <c r="F206" s="88"/>
      <c r="G206" s="88"/>
      <c r="H206" s="89"/>
      <c r="I206" s="89"/>
      <c r="J206" s="89"/>
      <c r="K206" s="148"/>
      <c r="L206" s="89"/>
      <c r="M206" s="89"/>
      <c r="N206" s="89"/>
      <c r="O206" s="10"/>
      <c r="P206" s="90"/>
      <c r="Q206" s="10"/>
      <c r="R206" s="10"/>
      <c r="S206" s="10"/>
      <c r="T206" s="10"/>
      <c r="U206" s="10"/>
      <c r="V206" s="10"/>
      <c r="W206" s="10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ht="25.5" x14ac:dyDescent="0.35">
      <c r="B207" s="3"/>
      <c r="C207" s="3"/>
      <c r="D207" s="3"/>
      <c r="E207" s="139"/>
      <c r="F207" s="88"/>
      <c r="G207" s="88"/>
      <c r="H207" s="89"/>
      <c r="I207" s="89"/>
      <c r="J207" s="89"/>
      <c r="K207" s="148"/>
      <c r="L207" s="89"/>
      <c r="M207" s="89"/>
      <c r="N207" s="89"/>
      <c r="O207" s="10"/>
      <c r="P207" s="90"/>
      <c r="Q207" s="10"/>
      <c r="R207" s="10"/>
      <c r="S207" s="10"/>
      <c r="T207" s="10"/>
      <c r="U207" s="10"/>
      <c r="V207" s="10"/>
      <c r="W207" s="10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ht="25.5" x14ac:dyDescent="0.35">
      <c r="B208" s="3"/>
      <c r="C208" s="3"/>
      <c r="D208" s="3"/>
      <c r="E208" s="139"/>
      <c r="F208" s="88"/>
      <c r="G208" s="88"/>
      <c r="H208" s="89"/>
      <c r="I208" s="89"/>
      <c r="J208" s="89"/>
      <c r="K208" s="148"/>
      <c r="L208" s="89"/>
      <c r="M208" s="89"/>
      <c r="N208" s="89"/>
      <c r="O208" s="10"/>
      <c r="P208" s="90"/>
      <c r="Q208" s="10"/>
      <c r="R208" s="10"/>
      <c r="S208" s="10"/>
      <c r="T208" s="10"/>
      <c r="U208" s="10"/>
      <c r="V208" s="10"/>
      <c r="W208" s="10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x14ac:dyDescent="0.2">
      <c r="B209" s="3"/>
      <c r="C209" s="3"/>
      <c r="D209" s="3"/>
      <c r="F209" s="91"/>
      <c r="G209" s="91"/>
      <c r="H209" s="10"/>
      <c r="I209" s="10"/>
      <c r="J209" s="10"/>
      <c r="K209" s="93"/>
      <c r="L209" s="10"/>
      <c r="M209" s="10"/>
      <c r="N209" s="10"/>
      <c r="O209" s="10"/>
      <c r="P209" s="90"/>
      <c r="Q209" s="10"/>
      <c r="R209" s="10"/>
      <c r="S209" s="10"/>
      <c r="T209" s="10"/>
      <c r="U209" s="10"/>
      <c r="V209" s="10"/>
      <c r="W209" s="10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x14ac:dyDescent="0.2">
      <c r="B210" s="3"/>
      <c r="C210" s="3"/>
      <c r="D210" s="3"/>
      <c r="F210" s="91"/>
      <c r="G210" s="91"/>
      <c r="H210" s="10"/>
      <c r="I210" s="10"/>
      <c r="J210" s="10"/>
      <c r="K210" s="93"/>
      <c r="L210" s="10"/>
      <c r="M210" s="10"/>
      <c r="N210" s="10"/>
      <c r="O210" s="10"/>
      <c r="P210" s="90"/>
      <c r="Q210" s="10"/>
      <c r="R210" s="10"/>
      <c r="S210" s="10"/>
      <c r="T210" s="10"/>
      <c r="U210" s="10"/>
      <c r="V210" s="10"/>
      <c r="W210" s="10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x14ac:dyDescent="0.2">
      <c r="B211" s="3"/>
      <c r="C211" s="3"/>
      <c r="D211" s="3"/>
      <c r="F211" s="91"/>
      <c r="G211" s="91"/>
      <c r="H211" s="10"/>
      <c r="I211" s="10"/>
      <c r="J211" s="10"/>
      <c r="K211" s="93"/>
      <c r="L211" s="10"/>
      <c r="M211" s="10"/>
      <c r="N211" s="10"/>
      <c r="O211" s="10"/>
      <c r="P211" s="90"/>
      <c r="Q211" s="10"/>
      <c r="R211" s="10"/>
      <c r="S211" s="10"/>
      <c r="T211" s="10"/>
      <c r="U211" s="10"/>
      <c r="V211" s="10"/>
      <c r="W211" s="10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x14ac:dyDescent="0.2">
      <c r="B212" s="3"/>
      <c r="C212" s="3"/>
      <c r="D212" s="3"/>
      <c r="F212" s="91"/>
      <c r="G212" s="91"/>
      <c r="H212" s="10"/>
      <c r="I212" s="10"/>
      <c r="J212" s="10"/>
      <c r="K212" s="93"/>
      <c r="L212" s="10"/>
      <c r="M212" s="10"/>
      <c r="N212" s="10"/>
      <c r="O212" s="10"/>
      <c r="P212" s="90"/>
      <c r="Q212" s="10"/>
      <c r="R212" s="10"/>
      <c r="S212" s="10"/>
      <c r="T212" s="10"/>
      <c r="U212" s="10"/>
      <c r="V212" s="10"/>
      <c r="W212" s="10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x14ac:dyDescent="0.2">
      <c r="B213" s="3"/>
      <c r="C213" s="3"/>
      <c r="D213" s="3"/>
      <c r="F213" s="91"/>
      <c r="G213" s="91"/>
      <c r="H213" s="10"/>
      <c r="I213" s="10"/>
      <c r="J213" s="10"/>
      <c r="K213" s="93"/>
      <c r="L213" s="10"/>
      <c r="M213" s="10"/>
      <c r="N213" s="10"/>
      <c r="O213" s="10"/>
      <c r="P213" s="90"/>
      <c r="Q213" s="10"/>
      <c r="R213" s="10"/>
      <c r="S213" s="10"/>
      <c r="T213" s="10"/>
      <c r="U213" s="10"/>
      <c r="V213" s="10"/>
      <c r="W213" s="10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x14ac:dyDescent="0.2">
      <c r="B214" s="3"/>
      <c r="C214" s="3"/>
      <c r="D214" s="3"/>
      <c r="E214" s="3"/>
      <c r="F214" s="91"/>
      <c r="G214" s="91"/>
      <c r="H214" s="10"/>
      <c r="I214" s="10"/>
      <c r="J214" s="10"/>
      <c r="K214" s="93"/>
      <c r="L214" s="10"/>
      <c r="M214" s="10"/>
      <c r="N214" s="10"/>
      <c r="O214" s="10"/>
      <c r="P214" s="90"/>
      <c r="Q214" s="10"/>
      <c r="R214" s="10"/>
      <c r="S214" s="10"/>
      <c r="T214" s="10"/>
      <c r="U214" s="10"/>
      <c r="V214" s="10"/>
      <c r="W214" s="10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x14ac:dyDescent="0.2">
      <c r="B215" s="3"/>
      <c r="C215" s="3"/>
      <c r="D215" s="3"/>
      <c r="E215" s="3"/>
      <c r="F215" s="91"/>
      <c r="G215" s="91"/>
      <c r="H215" s="10"/>
      <c r="I215" s="10"/>
      <c r="J215" s="10"/>
      <c r="K215" s="93"/>
      <c r="L215" s="10"/>
      <c r="M215" s="10"/>
      <c r="N215" s="10"/>
      <c r="O215" s="10"/>
      <c r="P215" s="90"/>
      <c r="Q215" s="10"/>
      <c r="R215" s="10"/>
      <c r="S215" s="10"/>
      <c r="T215" s="10"/>
      <c r="U215" s="10"/>
      <c r="V215" s="10"/>
      <c r="W215" s="10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x14ac:dyDescent="0.2">
      <c r="B216" s="3"/>
      <c r="C216" s="3"/>
      <c r="D216" s="3"/>
      <c r="E216" s="3"/>
      <c r="F216" s="91"/>
      <c r="G216" s="91"/>
      <c r="H216" s="10"/>
      <c r="I216" s="10"/>
      <c r="J216" s="10"/>
      <c r="K216" s="93"/>
      <c r="L216" s="10"/>
      <c r="M216" s="10"/>
      <c r="N216" s="10"/>
      <c r="O216" s="10"/>
      <c r="P216" s="90"/>
      <c r="Q216" s="10"/>
      <c r="R216" s="10"/>
      <c r="S216" s="10"/>
      <c r="T216" s="10"/>
      <c r="U216" s="10"/>
      <c r="V216" s="10"/>
      <c r="W216" s="10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x14ac:dyDescent="0.2">
      <c r="B217" s="3"/>
      <c r="C217" s="3"/>
      <c r="D217" s="3"/>
      <c r="E217" s="3"/>
      <c r="F217" s="91"/>
      <c r="G217" s="91"/>
      <c r="H217" s="10"/>
      <c r="I217" s="10"/>
      <c r="J217" s="10"/>
      <c r="K217" s="93"/>
      <c r="L217" s="10"/>
      <c r="M217" s="10"/>
      <c r="N217" s="10"/>
      <c r="O217" s="10"/>
      <c r="P217" s="90"/>
      <c r="Q217" s="10"/>
      <c r="R217" s="10"/>
      <c r="S217" s="10"/>
      <c r="T217" s="10"/>
      <c r="U217" s="10"/>
      <c r="V217" s="10"/>
      <c r="W217" s="10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x14ac:dyDescent="0.2">
      <c r="B218" s="3"/>
      <c r="C218" s="3"/>
      <c r="D218" s="3"/>
      <c r="E218" s="3"/>
      <c r="F218" s="91"/>
      <c r="G218" s="91"/>
      <c r="H218" s="10"/>
      <c r="I218" s="10"/>
      <c r="J218" s="10"/>
      <c r="K218" s="93"/>
      <c r="L218" s="10"/>
      <c r="M218" s="10"/>
      <c r="N218" s="10"/>
      <c r="O218" s="10"/>
      <c r="P218" s="90"/>
      <c r="Q218" s="10"/>
      <c r="R218" s="10"/>
      <c r="S218" s="10"/>
      <c r="T218" s="10"/>
      <c r="U218" s="10"/>
      <c r="V218" s="10"/>
      <c r="W218" s="10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x14ac:dyDescent="0.2">
      <c r="B219" s="3"/>
      <c r="C219" s="3"/>
      <c r="D219" s="3"/>
      <c r="E219" s="3"/>
      <c r="F219" s="91"/>
      <c r="G219" s="91"/>
      <c r="H219" s="10"/>
      <c r="I219" s="10"/>
      <c r="J219" s="10"/>
      <c r="K219" s="93"/>
      <c r="L219" s="10"/>
      <c r="M219" s="10"/>
      <c r="N219" s="10"/>
      <c r="O219" s="10"/>
      <c r="P219" s="90"/>
      <c r="Q219" s="10"/>
      <c r="R219" s="10"/>
      <c r="S219" s="10"/>
      <c r="T219" s="10"/>
      <c r="U219" s="10"/>
      <c r="V219" s="10"/>
      <c r="W219" s="10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x14ac:dyDescent="0.2">
      <c r="B220" s="3"/>
      <c r="C220" s="3"/>
      <c r="D220" s="3"/>
      <c r="E220" s="3"/>
      <c r="F220" s="91"/>
      <c r="G220" s="91"/>
      <c r="H220" s="10"/>
      <c r="I220" s="10"/>
      <c r="J220" s="10"/>
      <c r="K220" s="93"/>
      <c r="L220" s="10"/>
      <c r="M220" s="10"/>
      <c r="N220" s="10"/>
      <c r="O220" s="10"/>
      <c r="P220" s="90"/>
      <c r="Q220" s="10"/>
      <c r="R220" s="10"/>
      <c r="S220" s="10"/>
      <c r="T220" s="10"/>
      <c r="U220" s="10"/>
      <c r="V220" s="10"/>
      <c r="W220" s="10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x14ac:dyDescent="0.2">
      <c r="B221" s="3"/>
      <c r="C221" s="3"/>
      <c r="D221" s="3"/>
      <c r="E221" s="3"/>
      <c r="F221" s="91"/>
      <c r="G221" s="91"/>
      <c r="H221" s="10"/>
      <c r="I221" s="10"/>
      <c r="J221" s="10"/>
      <c r="K221" s="93"/>
      <c r="L221" s="10"/>
      <c r="M221" s="10"/>
      <c r="N221" s="10"/>
      <c r="O221" s="10"/>
      <c r="P221" s="90"/>
      <c r="Q221" s="10"/>
      <c r="R221" s="10"/>
      <c r="S221" s="10"/>
      <c r="T221" s="10"/>
      <c r="U221" s="10"/>
      <c r="V221" s="10"/>
      <c r="W221" s="10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x14ac:dyDescent="0.2">
      <c r="B222" s="3"/>
      <c r="C222" s="3"/>
      <c r="D222" s="3"/>
      <c r="E222" s="3"/>
      <c r="F222" s="91"/>
      <c r="G222" s="91"/>
      <c r="H222" s="10"/>
      <c r="I222" s="10"/>
      <c r="J222" s="10"/>
      <c r="K222" s="93"/>
      <c r="L222" s="10"/>
      <c r="M222" s="10"/>
      <c r="N222" s="10"/>
      <c r="O222" s="10"/>
      <c r="P222" s="90"/>
      <c r="Q222" s="10"/>
      <c r="R222" s="10"/>
      <c r="S222" s="10"/>
      <c r="T222" s="10"/>
      <c r="U222" s="10"/>
      <c r="V222" s="10"/>
      <c r="W222" s="10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x14ac:dyDescent="0.2">
      <c r="B223" s="3"/>
      <c r="C223" s="3"/>
      <c r="D223" s="3"/>
      <c r="E223" s="3"/>
      <c r="F223" s="91"/>
      <c r="G223" s="91"/>
      <c r="H223" s="10"/>
      <c r="I223" s="10"/>
      <c r="J223" s="10"/>
      <c r="K223" s="93"/>
      <c r="L223" s="10"/>
      <c r="M223" s="10"/>
      <c r="N223" s="10"/>
      <c r="O223" s="10"/>
      <c r="P223" s="90"/>
      <c r="Q223" s="10"/>
      <c r="R223" s="10"/>
      <c r="S223" s="10"/>
      <c r="T223" s="10"/>
      <c r="U223" s="10"/>
      <c r="V223" s="10"/>
      <c r="W223" s="10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x14ac:dyDescent="0.2">
      <c r="B224" s="3"/>
      <c r="C224" s="3"/>
      <c r="D224" s="3"/>
      <c r="E224" s="3"/>
      <c r="F224" s="91"/>
      <c r="G224" s="91"/>
      <c r="H224" s="10"/>
      <c r="I224" s="10"/>
      <c r="J224" s="10"/>
      <c r="K224" s="93"/>
      <c r="L224" s="10"/>
      <c r="M224" s="10"/>
      <c r="N224" s="10"/>
      <c r="O224" s="10"/>
      <c r="P224" s="90"/>
      <c r="Q224" s="10"/>
      <c r="R224" s="10"/>
      <c r="S224" s="10"/>
      <c r="T224" s="10"/>
      <c r="U224" s="10"/>
      <c r="V224" s="10"/>
      <c r="W224" s="10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E225" s="3"/>
      <c r="F225" s="91"/>
      <c r="G225" s="91"/>
      <c r="H225" s="10"/>
      <c r="I225" s="10"/>
      <c r="J225" s="10"/>
      <c r="K225" s="93"/>
      <c r="L225" s="10"/>
      <c r="M225" s="10"/>
      <c r="N225" s="10"/>
      <c r="O225" s="10"/>
      <c r="P225" s="90"/>
      <c r="Q225" s="10"/>
      <c r="R225" s="10"/>
      <c r="S225" s="10"/>
      <c r="T225" s="10"/>
      <c r="U225" s="10"/>
      <c r="V225" s="10"/>
      <c r="W225" s="10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E226" s="3"/>
      <c r="F226" s="91"/>
      <c r="G226" s="91"/>
      <c r="H226" s="10"/>
      <c r="I226" s="10"/>
      <c r="J226" s="10"/>
      <c r="K226" s="93"/>
      <c r="L226" s="10"/>
      <c r="M226" s="10"/>
      <c r="N226" s="10"/>
      <c r="O226" s="10"/>
      <c r="P226" s="90"/>
      <c r="Q226" s="10"/>
      <c r="R226" s="10"/>
      <c r="S226" s="10"/>
      <c r="T226" s="10"/>
      <c r="U226" s="10"/>
      <c r="V226" s="10"/>
      <c r="W226" s="10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E227" s="3"/>
      <c r="F227" s="91"/>
      <c r="G227" s="91"/>
      <c r="H227" s="10"/>
      <c r="I227" s="10"/>
      <c r="J227" s="10"/>
      <c r="K227" s="93"/>
      <c r="L227" s="10"/>
      <c r="M227" s="10"/>
      <c r="N227" s="10"/>
      <c r="O227" s="10"/>
      <c r="P227" s="90"/>
      <c r="Q227" s="10"/>
      <c r="R227" s="10"/>
      <c r="S227" s="10"/>
      <c r="T227" s="10"/>
      <c r="U227" s="10"/>
      <c r="V227" s="10"/>
      <c r="W227" s="10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E228" s="3"/>
      <c r="F228" s="91"/>
      <c r="G228" s="91"/>
      <c r="H228" s="10"/>
      <c r="I228" s="10"/>
      <c r="J228" s="10"/>
      <c r="K228" s="93"/>
      <c r="L228" s="10"/>
      <c r="M228" s="10"/>
      <c r="N228" s="10"/>
      <c r="O228" s="10"/>
      <c r="P228" s="90"/>
      <c r="Q228" s="10"/>
      <c r="R228" s="10"/>
      <c r="S228" s="10"/>
      <c r="T228" s="10"/>
      <c r="U228" s="10"/>
      <c r="V228" s="10"/>
      <c r="W228" s="10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E229" s="3"/>
      <c r="F229" s="91"/>
      <c r="G229" s="91"/>
      <c r="H229" s="10"/>
      <c r="I229" s="10"/>
      <c r="J229" s="10"/>
      <c r="K229" s="93"/>
      <c r="L229" s="10"/>
      <c r="M229" s="10"/>
      <c r="N229" s="10"/>
      <c r="O229" s="10"/>
      <c r="P229" s="90"/>
      <c r="Q229" s="10"/>
      <c r="R229" s="10"/>
      <c r="S229" s="10"/>
      <c r="T229" s="10"/>
      <c r="U229" s="10"/>
      <c r="V229" s="10"/>
      <c r="W229" s="10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E230" s="3"/>
      <c r="F230" s="91"/>
      <c r="G230" s="91"/>
      <c r="H230" s="10"/>
      <c r="I230" s="10"/>
      <c r="J230" s="10"/>
      <c r="K230" s="93"/>
      <c r="L230" s="10"/>
      <c r="M230" s="10"/>
      <c r="N230" s="10"/>
      <c r="O230" s="10"/>
      <c r="P230" s="90"/>
      <c r="Q230" s="10"/>
      <c r="R230" s="10"/>
      <c r="S230" s="10"/>
      <c r="T230" s="10"/>
      <c r="U230" s="10"/>
      <c r="V230" s="10"/>
      <c r="W230" s="10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E231" s="3"/>
      <c r="F231" s="91"/>
      <c r="G231" s="91"/>
      <c r="H231" s="10"/>
      <c r="I231" s="10"/>
      <c r="J231" s="10"/>
      <c r="K231" s="93"/>
      <c r="L231" s="10"/>
      <c r="M231" s="10"/>
      <c r="N231" s="10"/>
      <c r="O231" s="10"/>
      <c r="P231" s="90"/>
      <c r="Q231" s="10"/>
      <c r="R231" s="10"/>
      <c r="S231" s="10"/>
      <c r="T231" s="10"/>
      <c r="U231" s="10"/>
      <c r="V231" s="10"/>
      <c r="W231" s="1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E232" s="3"/>
      <c r="F232" s="91"/>
      <c r="G232" s="91"/>
      <c r="H232" s="10"/>
      <c r="I232" s="10"/>
      <c r="J232" s="10"/>
      <c r="K232" s="93"/>
      <c r="L232" s="10"/>
      <c r="M232" s="10"/>
      <c r="N232" s="10"/>
      <c r="O232" s="10"/>
      <c r="P232" s="90"/>
      <c r="Q232" s="10"/>
      <c r="R232" s="10"/>
      <c r="S232" s="10"/>
      <c r="T232" s="10"/>
      <c r="U232" s="10"/>
      <c r="V232" s="10"/>
      <c r="W232" s="1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E233" s="3"/>
      <c r="F233" s="91"/>
      <c r="G233" s="91"/>
      <c r="H233" s="10"/>
      <c r="I233" s="10"/>
      <c r="J233" s="10"/>
      <c r="K233" s="93"/>
      <c r="L233" s="10"/>
      <c r="M233" s="10"/>
      <c r="N233" s="10"/>
      <c r="O233" s="10"/>
      <c r="P233" s="90"/>
      <c r="Q233" s="10"/>
      <c r="R233" s="10"/>
      <c r="S233" s="10"/>
      <c r="T233" s="10"/>
      <c r="U233" s="10"/>
      <c r="V233" s="10"/>
      <c r="W233" s="1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91"/>
      <c r="G234" s="91"/>
      <c r="H234" s="10"/>
      <c r="I234" s="10"/>
      <c r="J234" s="10"/>
      <c r="K234" s="93"/>
      <c r="L234" s="10"/>
      <c r="M234" s="10"/>
      <c r="N234" s="10"/>
      <c r="O234" s="10"/>
      <c r="P234" s="90"/>
      <c r="Q234" s="10"/>
      <c r="R234" s="10"/>
      <c r="S234" s="10"/>
      <c r="T234" s="10"/>
      <c r="U234" s="10"/>
      <c r="V234" s="10"/>
      <c r="W234" s="1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91"/>
      <c r="G235" s="91"/>
      <c r="H235" s="10"/>
      <c r="I235" s="10"/>
      <c r="J235" s="10"/>
      <c r="K235" s="93"/>
      <c r="L235" s="10"/>
      <c r="M235" s="10"/>
      <c r="N235" s="10"/>
      <c r="O235" s="10"/>
      <c r="P235" s="90"/>
      <c r="Q235" s="10"/>
      <c r="R235" s="10"/>
      <c r="S235" s="10"/>
      <c r="T235" s="10"/>
      <c r="U235" s="10"/>
      <c r="V235" s="10"/>
      <c r="W235" s="1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91"/>
      <c r="G236" s="91"/>
      <c r="H236" s="10"/>
      <c r="I236" s="10"/>
      <c r="J236" s="10"/>
      <c r="K236" s="93"/>
      <c r="L236" s="10"/>
      <c r="M236" s="10"/>
      <c r="N236" s="10"/>
      <c r="O236" s="10"/>
      <c r="P236" s="90"/>
      <c r="Q236" s="10"/>
      <c r="R236" s="10"/>
      <c r="S236" s="10"/>
      <c r="T236" s="10"/>
      <c r="U236" s="10"/>
      <c r="V236" s="10"/>
      <c r="W236" s="1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91"/>
      <c r="G237" s="91"/>
      <c r="H237" s="10"/>
      <c r="I237" s="10"/>
      <c r="J237" s="10"/>
      <c r="K237" s="93"/>
      <c r="L237" s="10"/>
      <c r="M237" s="10"/>
      <c r="N237" s="10"/>
      <c r="O237" s="10"/>
      <c r="P237" s="90"/>
      <c r="Q237" s="10"/>
      <c r="R237" s="10"/>
      <c r="S237" s="10"/>
      <c r="T237" s="10"/>
      <c r="U237" s="10"/>
      <c r="V237" s="10"/>
      <c r="W237" s="1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91"/>
      <c r="G238" s="91"/>
      <c r="H238" s="10"/>
      <c r="I238" s="10"/>
      <c r="J238" s="10"/>
      <c r="K238" s="93"/>
      <c r="L238" s="10"/>
      <c r="M238" s="10"/>
      <c r="N238" s="10"/>
      <c r="O238" s="10"/>
      <c r="P238" s="90"/>
      <c r="Q238" s="10"/>
      <c r="R238" s="10"/>
      <c r="S238" s="10"/>
      <c r="T238" s="10"/>
      <c r="U238" s="10"/>
      <c r="V238" s="10"/>
      <c r="W238" s="1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91"/>
      <c r="G239" s="91"/>
      <c r="H239" s="10"/>
      <c r="I239" s="10"/>
      <c r="J239" s="10"/>
      <c r="K239" s="93"/>
      <c r="L239" s="10"/>
      <c r="M239" s="10"/>
      <c r="N239" s="10"/>
      <c r="O239" s="10"/>
      <c r="P239" s="90"/>
      <c r="Q239" s="10"/>
      <c r="R239" s="10"/>
      <c r="S239" s="10"/>
      <c r="T239" s="10"/>
      <c r="U239" s="10"/>
      <c r="V239" s="10"/>
      <c r="W239" s="1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91"/>
      <c r="G240" s="91"/>
      <c r="H240" s="10"/>
      <c r="I240" s="10"/>
      <c r="J240" s="10"/>
      <c r="K240" s="93"/>
      <c r="L240" s="10"/>
      <c r="M240" s="10"/>
      <c r="N240" s="10"/>
      <c r="O240" s="10"/>
      <c r="P240" s="90"/>
      <c r="Q240" s="10"/>
      <c r="R240" s="10"/>
      <c r="S240" s="10"/>
      <c r="T240" s="10"/>
      <c r="U240" s="10"/>
      <c r="V240" s="10"/>
      <c r="W240" s="1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91"/>
      <c r="G241" s="91"/>
      <c r="H241" s="10"/>
      <c r="I241" s="10"/>
      <c r="J241" s="10"/>
      <c r="K241" s="93"/>
      <c r="L241" s="10"/>
      <c r="M241" s="10"/>
      <c r="N241" s="10"/>
      <c r="O241" s="10"/>
      <c r="P241" s="90"/>
      <c r="Q241" s="10"/>
      <c r="R241" s="10"/>
      <c r="S241" s="10"/>
      <c r="T241" s="10"/>
      <c r="U241" s="10"/>
      <c r="V241" s="10"/>
      <c r="W241" s="1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91"/>
      <c r="G242" s="91"/>
      <c r="H242" s="10"/>
      <c r="I242" s="10"/>
      <c r="J242" s="10"/>
      <c r="K242" s="93"/>
      <c r="L242" s="10"/>
      <c r="M242" s="10"/>
      <c r="N242" s="10"/>
      <c r="O242" s="10"/>
      <c r="P242" s="90"/>
      <c r="Q242" s="10"/>
      <c r="R242" s="10"/>
      <c r="S242" s="10"/>
      <c r="T242" s="10"/>
      <c r="U242" s="10"/>
      <c r="V242" s="10"/>
      <c r="W242" s="1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91"/>
      <c r="G243" s="91"/>
      <c r="H243" s="10"/>
      <c r="I243" s="10"/>
      <c r="J243" s="10"/>
      <c r="K243" s="93"/>
      <c r="L243" s="10"/>
      <c r="M243" s="10"/>
      <c r="N243" s="10"/>
      <c r="O243" s="10"/>
      <c r="P243" s="90"/>
      <c r="Q243" s="10"/>
      <c r="R243" s="10"/>
      <c r="S243" s="10"/>
      <c r="T243" s="10"/>
      <c r="U243" s="10"/>
      <c r="V243" s="10"/>
      <c r="W243" s="1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91"/>
      <c r="G244" s="91"/>
      <c r="H244" s="10"/>
      <c r="I244" s="10"/>
      <c r="J244" s="10"/>
      <c r="K244" s="93"/>
      <c r="L244" s="10"/>
      <c r="M244" s="10"/>
      <c r="N244" s="10"/>
      <c r="O244" s="10"/>
      <c r="P244" s="90"/>
      <c r="Q244" s="10"/>
      <c r="R244" s="10"/>
      <c r="S244" s="10"/>
      <c r="T244" s="10"/>
      <c r="U244" s="10"/>
      <c r="V244" s="10"/>
      <c r="W244" s="1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91"/>
      <c r="G245" s="91"/>
      <c r="H245" s="10"/>
      <c r="I245" s="10"/>
      <c r="J245" s="10"/>
      <c r="K245" s="93"/>
      <c r="L245" s="10"/>
      <c r="M245" s="10"/>
      <c r="N245" s="10"/>
      <c r="O245" s="10"/>
      <c r="P245" s="90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91"/>
      <c r="G246" s="91"/>
      <c r="H246" s="10"/>
      <c r="I246" s="10"/>
      <c r="J246" s="10"/>
      <c r="K246" s="93"/>
      <c r="L246" s="10"/>
      <c r="M246" s="10"/>
      <c r="N246" s="10"/>
      <c r="O246" s="10"/>
      <c r="P246" s="90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91"/>
      <c r="G247" s="91"/>
      <c r="H247" s="10"/>
      <c r="I247" s="10"/>
      <c r="J247" s="10"/>
      <c r="K247" s="93"/>
      <c r="L247" s="10"/>
      <c r="M247" s="10"/>
      <c r="N247" s="10"/>
      <c r="O247" s="10"/>
      <c r="P247" s="90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91"/>
      <c r="G248" s="91"/>
      <c r="H248" s="10"/>
      <c r="I248" s="10"/>
      <c r="J248" s="10"/>
      <c r="K248" s="93"/>
      <c r="L248" s="10"/>
      <c r="M248" s="10"/>
      <c r="N248" s="10"/>
      <c r="O248" s="10"/>
      <c r="P248" s="90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91"/>
      <c r="G249" s="91"/>
      <c r="H249" s="10"/>
      <c r="I249" s="10"/>
      <c r="J249" s="10"/>
      <c r="K249" s="93"/>
      <c r="L249" s="10"/>
      <c r="M249" s="10"/>
      <c r="N249" s="10"/>
      <c r="O249" s="10"/>
      <c r="P249" s="90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91"/>
      <c r="G250" s="91"/>
      <c r="H250" s="10"/>
      <c r="I250" s="10"/>
      <c r="J250" s="10"/>
      <c r="K250" s="93"/>
      <c r="L250" s="10"/>
      <c r="M250" s="10"/>
      <c r="N250" s="10"/>
      <c r="O250" s="10"/>
      <c r="P250" s="90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91"/>
      <c r="G251" s="91"/>
      <c r="H251" s="10"/>
      <c r="I251" s="10"/>
      <c r="J251" s="10"/>
      <c r="K251" s="93"/>
      <c r="L251" s="10"/>
      <c r="M251" s="10"/>
      <c r="N251" s="10"/>
      <c r="O251" s="10"/>
      <c r="P251" s="90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91"/>
      <c r="G252" s="91"/>
      <c r="H252" s="10"/>
      <c r="I252" s="10"/>
      <c r="J252" s="10"/>
      <c r="K252" s="93"/>
      <c r="L252" s="10"/>
      <c r="M252" s="10"/>
      <c r="N252" s="10"/>
      <c r="O252" s="10"/>
      <c r="P252" s="90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91"/>
      <c r="G253" s="91"/>
      <c r="H253" s="10"/>
      <c r="I253" s="10"/>
      <c r="J253" s="10"/>
      <c r="K253" s="93"/>
      <c r="L253" s="10"/>
      <c r="M253" s="10"/>
      <c r="N253" s="10"/>
      <c r="O253" s="10"/>
      <c r="P253" s="90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91"/>
      <c r="G254" s="91"/>
      <c r="H254" s="10"/>
      <c r="I254" s="10"/>
      <c r="J254" s="10"/>
      <c r="K254" s="93"/>
      <c r="L254" s="10"/>
      <c r="M254" s="10"/>
      <c r="N254" s="10"/>
      <c r="O254" s="10"/>
      <c r="P254" s="90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91"/>
      <c r="G255" s="91"/>
      <c r="H255" s="10"/>
      <c r="I255" s="10"/>
      <c r="J255" s="10"/>
      <c r="K255" s="93"/>
      <c r="L255" s="10"/>
      <c r="M255" s="10"/>
      <c r="N255" s="10"/>
      <c r="O255" s="10"/>
      <c r="P255" s="90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91"/>
      <c r="G256" s="91"/>
      <c r="H256" s="10"/>
      <c r="I256" s="10"/>
      <c r="J256" s="10"/>
      <c r="K256" s="93"/>
      <c r="L256" s="10"/>
      <c r="M256" s="10"/>
      <c r="N256" s="10"/>
      <c r="O256" s="10"/>
      <c r="P256" s="90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91"/>
      <c r="G257" s="91"/>
      <c r="H257" s="10"/>
      <c r="I257" s="10"/>
      <c r="J257" s="10"/>
      <c r="K257" s="93"/>
      <c r="L257" s="10"/>
      <c r="M257" s="10"/>
      <c r="N257" s="10"/>
      <c r="O257" s="10"/>
      <c r="P257" s="90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91"/>
      <c r="G258" s="91"/>
      <c r="H258" s="10"/>
      <c r="I258" s="10"/>
      <c r="J258" s="10"/>
      <c r="K258" s="93"/>
      <c r="L258" s="10"/>
      <c r="M258" s="10"/>
      <c r="N258" s="10"/>
      <c r="O258" s="10"/>
      <c r="P258" s="90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91"/>
      <c r="G259" s="91"/>
      <c r="H259" s="10"/>
      <c r="I259" s="10"/>
      <c r="J259" s="10"/>
      <c r="K259" s="93"/>
      <c r="L259" s="10"/>
      <c r="M259" s="10"/>
      <c r="N259" s="10"/>
      <c r="O259" s="10"/>
      <c r="P259" s="90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91"/>
      <c r="G260" s="91"/>
      <c r="H260" s="10"/>
      <c r="I260" s="10"/>
      <c r="J260" s="10"/>
      <c r="K260" s="93"/>
      <c r="L260" s="10"/>
      <c r="M260" s="10"/>
      <c r="N260" s="10"/>
      <c r="O260" s="10"/>
      <c r="P260" s="90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91"/>
      <c r="G261" s="91"/>
      <c r="H261" s="10"/>
      <c r="I261" s="10"/>
      <c r="J261" s="10"/>
      <c r="K261" s="93"/>
      <c r="L261" s="10"/>
      <c r="M261" s="10"/>
      <c r="N261" s="10"/>
      <c r="O261" s="10"/>
      <c r="P261" s="90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91"/>
      <c r="G262" s="91"/>
      <c r="H262" s="10"/>
      <c r="I262" s="10"/>
      <c r="J262" s="10"/>
      <c r="K262" s="93"/>
      <c r="L262" s="10"/>
      <c r="M262" s="10"/>
      <c r="N262" s="10"/>
      <c r="O262" s="10"/>
      <c r="P262" s="90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91"/>
      <c r="G263" s="91"/>
      <c r="H263" s="10"/>
      <c r="I263" s="10"/>
      <c r="J263" s="10"/>
      <c r="K263" s="93"/>
      <c r="L263" s="10"/>
      <c r="M263" s="10"/>
      <c r="N263" s="10"/>
      <c r="O263" s="10"/>
      <c r="P263" s="90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91"/>
      <c r="G264" s="91"/>
      <c r="H264" s="10"/>
      <c r="I264" s="10"/>
      <c r="J264" s="10"/>
      <c r="K264" s="93"/>
      <c r="L264" s="10"/>
      <c r="M264" s="10"/>
      <c r="N264" s="10"/>
      <c r="O264" s="10"/>
      <c r="P264" s="90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91"/>
      <c r="G265" s="91"/>
      <c r="H265" s="10"/>
      <c r="I265" s="10"/>
      <c r="J265" s="10"/>
      <c r="K265" s="93"/>
      <c r="L265" s="10"/>
      <c r="M265" s="10"/>
      <c r="N265" s="10"/>
      <c r="O265" s="10"/>
      <c r="P265" s="90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91"/>
      <c r="G266" s="91"/>
      <c r="H266" s="10"/>
      <c r="I266" s="10"/>
      <c r="J266" s="10"/>
      <c r="K266" s="93"/>
      <c r="L266" s="10"/>
      <c r="M266" s="10"/>
      <c r="N266" s="10"/>
      <c r="O266" s="10"/>
      <c r="P266" s="90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91"/>
      <c r="G267" s="91"/>
      <c r="H267" s="10"/>
      <c r="I267" s="10"/>
      <c r="J267" s="10"/>
      <c r="K267" s="93"/>
      <c r="L267" s="10"/>
      <c r="M267" s="10"/>
      <c r="N267" s="10"/>
      <c r="O267" s="10"/>
      <c r="P267" s="90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91"/>
      <c r="G268" s="91"/>
      <c r="H268" s="10"/>
      <c r="I268" s="10"/>
      <c r="J268" s="10"/>
      <c r="K268" s="93"/>
      <c r="L268" s="10"/>
      <c r="M268" s="10"/>
      <c r="N268" s="10"/>
      <c r="O268" s="10"/>
      <c r="P268" s="90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91"/>
      <c r="G269" s="91"/>
      <c r="H269" s="10"/>
      <c r="I269" s="10"/>
      <c r="J269" s="10"/>
      <c r="K269" s="93"/>
      <c r="L269" s="10"/>
      <c r="M269" s="10"/>
      <c r="N269" s="10"/>
      <c r="O269" s="10"/>
      <c r="P269" s="90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91"/>
      <c r="G270" s="91"/>
      <c r="H270" s="10"/>
      <c r="I270" s="10"/>
      <c r="J270" s="10"/>
      <c r="K270" s="93"/>
      <c r="L270" s="10"/>
      <c r="M270" s="10"/>
      <c r="N270" s="10"/>
      <c r="O270" s="10"/>
      <c r="P270" s="90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91"/>
      <c r="G271" s="91"/>
      <c r="H271" s="10"/>
      <c r="I271" s="10"/>
      <c r="J271" s="10"/>
      <c r="K271" s="93"/>
      <c r="L271" s="10"/>
      <c r="M271" s="10"/>
      <c r="N271" s="10"/>
      <c r="O271" s="10"/>
      <c r="P271" s="90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91"/>
      <c r="G272" s="91"/>
      <c r="H272" s="10"/>
      <c r="I272" s="10"/>
      <c r="J272" s="10"/>
      <c r="K272" s="93"/>
      <c r="L272" s="10"/>
      <c r="M272" s="10"/>
      <c r="N272" s="10"/>
      <c r="O272" s="10"/>
      <c r="P272" s="90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91"/>
      <c r="G273" s="91"/>
      <c r="H273" s="10"/>
      <c r="I273" s="10"/>
      <c r="J273" s="10"/>
      <c r="K273" s="93"/>
      <c r="L273" s="10"/>
      <c r="M273" s="10"/>
      <c r="N273" s="10"/>
      <c r="O273" s="10"/>
      <c r="P273" s="90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91"/>
      <c r="G274" s="91"/>
      <c r="H274" s="10"/>
      <c r="I274" s="10"/>
      <c r="J274" s="10"/>
      <c r="K274" s="93"/>
      <c r="L274" s="10"/>
      <c r="M274" s="10"/>
      <c r="N274" s="10"/>
      <c r="O274" s="10"/>
      <c r="P274" s="90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91"/>
      <c r="G275" s="91"/>
      <c r="H275" s="10"/>
      <c r="I275" s="10"/>
      <c r="J275" s="10"/>
      <c r="K275" s="93"/>
      <c r="L275" s="10"/>
      <c r="M275" s="10"/>
      <c r="N275" s="10"/>
      <c r="O275" s="10"/>
      <c r="P275" s="90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91"/>
      <c r="G276" s="91"/>
      <c r="H276" s="10"/>
      <c r="I276" s="10"/>
      <c r="J276" s="10"/>
      <c r="K276" s="93"/>
      <c r="L276" s="10"/>
      <c r="M276" s="10"/>
      <c r="N276" s="10"/>
      <c r="O276" s="10"/>
      <c r="P276" s="90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91"/>
      <c r="G277" s="91"/>
      <c r="H277" s="10"/>
      <c r="I277" s="10"/>
      <c r="J277" s="10"/>
      <c r="K277" s="93"/>
      <c r="L277" s="10"/>
      <c r="M277" s="10"/>
      <c r="N277" s="10"/>
      <c r="O277" s="10"/>
      <c r="P277" s="90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91"/>
      <c r="G278" s="91"/>
      <c r="H278" s="10"/>
      <c r="I278" s="10"/>
      <c r="J278" s="10"/>
      <c r="K278" s="93"/>
      <c r="L278" s="10"/>
      <c r="M278" s="10"/>
      <c r="N278" s="10"/>
      <c r="O278" s="10"/>
      <c r="P278" s="90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91"/>
      <c r="G279" s="91"/>
      <c r="H279" s="10"/>
      <c r="I279" s="10"/>
      <c r="J279" s="10"/>
      <c r="K279" s="93"/>
      <c r="L279" s="10"/>
      <c r="M279" s="10"/>
      <c r="N279" s="10"/>
      <c r="O279" s="10"/>
      <c r="P279" s="90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91"/>
      <c r="G280" s="91"/>
      <c r="H280" s="10"/>
      <c r="I280" s="10"/>
      <c r="J280" s="10"/>
      <c r="K280" s="93"/>
      <c r="L280" s="10"/>
      <c r="M280" s="10"/>
      <c r="N280" s="10"/>
      <c r="O280" s="10"/>
      <c r="P280" s="90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91"/>
      <c r="G281" s="91"/>
      <c r="H281" s="10"/>
      <c r="I281" s="10"/>
      <c r="J281" s="10"/>
      <c r="K281" s="93"/>
      <c r="L281" s="10"/>
      <c r="M281" s="10"/>
      <c r="N281" s="10"/>
      <c r="O281" s="10"/>
      <c r="P281" s="90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91"/>
      <c r="G282" s="91"/>
      <c r="H282" s="10"/>
      <c r="I282" s="10"/>
      <c r="J282" s="10"/>
      <c r="K282" s="93"/>
      <c r="L282" s="10"/>
      <c r="M282" s="10"/>
      <c r="N282" s="10"/>
      <c r="O282" s="10"/>
      <c r="P282" s="90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91"/>
      <c r="G283" s="91"/>
      <c r="H283" s="10"/>
      <c r="I283" s="10"/>
      <c r="J283" s="10"/>
      <c r="K283" s="93"/>
      <c r="L283" s="10"/>
      <c r="M283" s="10"/>
      <c r="N283" s="10"/>
      <c r="O283" s="10"/>
      <c r="P283" s="90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91"/>
      <c r="G284" s="91"/>
      <c r="H284" s="10"/>
      <c r="I284" s="10"/>
      <c r="J284" s="10"/>
      <c r="K284" s="93"/>
      <c r="L284" s="10"/>
      <c r="M284" s="10"/>
      <c r="N284" s="10"/>
      <c r="O284" s="10"/>
      <c r="P284" s="90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91"/>
      <c r="G285" s="91"/>
      <c r="H285" s="10"/>
      <c r="I285" s="10"/>
      <c r="J285" s="10"/>
      <c r="K285" s="93"/>
      <c r="L285" s="10"/>
      <c r="M285" s="10"/>
      <c r="N285" s="10"/>
      <c r="O285" s="10"/>
      <c r="P285" s="90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91"/>
      <c r="G286" s="91"/>
      <c r="H286" s="10"/>
      <c r="I286" s="10"/>
      <c r="J286" s="10"/>
      <c r="K286" s="93"/>
      <c r="L286" s="10"/>
      <c r="M286" s="10"/>
      <c r="N286" s="10"/>
      <c r="O286" s="10"/>
      <c r="P286" s="90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91"/>
      <c r="G287" s="91"/>
      <c r="H287" s="10"/>
      <c r="I287" s="10"/>
      <c r="J287" s="10"/>
      <c r="K287" s="93"/>
      <c r="L287" s="10"/>
      <c r="M287" s="10"/>
      <c r="N287" s="10"/>
      <c r="O287" s="10"/>
      <c r="P287" s="90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91"/>
      <c r="G288" s="91"/>
      <c r="H288" s="10"/>
      <c r="I288" s="10"/>
      <c r="J288" s="10"/>
      <c r="K288" s="93"/>
      <c r="L288" s="10"/>
      <c r="M288" s="10"/>
      <c r="N288" s="10"/>
      <c r="O288" s="10"/>
      <c r="P288" s="90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91"/>
      <c r="G289" s="91"/>
      <c r="H289" s="10"/>
      <c r="I289" s="10"/>
      <c r="J289" s="10"/>
      <c r="K289" s="93"/>
      <c r="L289" s="10"/>
      <c r="M289" s="10"/>
      <c r="N289" s="10"/>
      <c r="O289" s="10"/>
      <c r="P289" s="90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91"/>
      <c r="G290" s="91"/>
      <c r="H290" s="10"/>
      <c r="I290" s="10"/>
      <c r="J290" s="10"/>
      <c r="K290" s="93"/>
      <c r="L290" s="10"/>
      <c r="M290" s="10"/>
      <c r="N290" s="10"/>
      <c r="O290" s="10"/>
      <c r="P290" s="90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91"/>
      <c r="G291" s="91"/>
      <c r="H291" s="10"/>
      <c r="I291" s="10"/>
      <c r="J291" s="10"/>
      <c r="K291" s="93"/>
      <c r="L291" s="10"/>
      <c r="M291" s="10"/>
      <c r="N291" s="10"/>
      <c r="O291" s="10"/>
      <c r="P291" s="90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91"/>
      <c r="G292" s="91"/>
      <c r="H292" s="10"/>
      <c r="I292" s="10"/>
      <c r="J292" s="10"/>
      <c r="K292" s="93"/>
      <c r="L292" s="10"/>
      <c r="M292" s="10"/>
      <c r="N292" s="10"/>
      <c r="O292" s="10"/>
      <c r="P292" s="90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91"/>
      <c r="G293" s="91"/>
      <c r="H293" s="10"/>
      <c r="I293" s="10"/>
      <c r="J293" s="10"/>
      <c r="K293" s="93"/>
      <c r="L293" s="10"/>
      <c r="M293" s="10"/>
      <c r="N293" s="10"/>
      <c r="O293" s="10"/>
      <c r="P293" s="90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91"/>
      <c r="G294" s="91"/>
      <c r="H294" s="10"/>
      <c r="I294" s="10"/>
      <c r="J294" s="10"/>
      <c r="K294" s="93"/>
      <c r="L294" s="10"/>
      <c r="M294" s="10"/>
      <c r="N294" s="10"/>
      <c r="O294" s="10"/>
      <c r="P294" s="90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91"/>
      <c r="G295" s="91"/>
      <c r="H295" s="10"/>
      <c r="I295" s="10"/>
      <c r="J295" s="10"/>
      <c r="K295" s="93"/>
      <c r="L295" s="10"/>
      <c r="M295" s="10"/>
      <c r="N295" s="10"/>
      <c r="O295" s="10"/>
      <c r="P295" s="90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91"/>
      <c r="G296" s="91"/>
      <c r="H296" s="10"/>
      <c r="I296" s="10"/>
      <c r="J296" s="10"/>
      <c r="K296" s="93"/>
      <c r="L296" s="10"/>
      <c r="M296" s="10"/>
      <c r="N296" s="10"/>
      <c r="O296" s="10"/>
      <c r="P296" s="90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91"/>
      <c r="G297" s="91"/>
      <c r="H297" s="10"/>
      <c r="I297" s="10"/>
      <c r="J297" s="10"/>
      <c r="K297" s="93"/>
      <c r="L297" s="10"/>
      <c r="M297" s="10"/>
      <c r="N297" s="10"/>
      <c r="O297" s="10"/>
      <c r="P297" s="90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91"/>
      <c r="G298" s="91"/>
      <c r="H298" s="10"/>
      <c r="I298" s="10"/>
      <c r="J298" s="10"/>
      <c r="K298" s="93"/>
      <c r="L298" s="10"/>
      <c r="M298" s="10"/>
      <c r="N298" s="10"/>
      <c r="O298" s="10"/>
      <c r="P298" s="90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91"/>
      <c r="G299" s="91"/>
      <c r="H299" s="10"/>
      <c r="I299" s="10"/>
      <c r="J299" s="10"/>
      <c r="K299" s="93"/>
      <c r="L299" s="10"/>
      <c r="M299" s="10"/>
      <c r="N299" s="10"/>
      <c r="O299" s="10"/>
      <c r="P299" s="90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91"/>
      <c r="G300" s="91"/>
      <c r="H300" s="10"/>
      <c r="I300" s="10"/>
      <c r="J300" s="10"/>
      <c r="K300" s="93"/>
      <c r="L300" s="10"/>
      <c r="M300" s="10"/>
      <c r="N300" s="10"/>
      <c r="O300" s="10"/>
      <c r="P300" s="90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91"/>
      <c r="G301" s="91"/>
      <c r="H301" s="10"/>
      <c r="I301" s="10"/>
      <c r="J301" s="10"/>
      <c r="K301" s="93"/>
      <c r="L301" s="10"/>
      <c r="M301" s="10"/>
      <c r="N301" s="10"/>
      <c r="O301" s="10"/>
      <c r="P301" s="90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91"/>
      <c r="G302" s="91"/>
      <c r="H302" s="10"/>
      <c r="I302" s="10"/>
      <c r="J302" s="10"/>
      <c r="K302" s="93"/>
      <c r="L302" s="10"/>
      <c r="M302" s="10"/>
      <c r="N302" s="10"/>
      <c r="O302" s="10"/>
      <c r="P302" s="90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91"/>
      <c r="G303" s="91"/>
      <c r="H303" s="10"/>
      <c r="I303" s="10"/>
      <c r="J303" s="10"/>
      <c r="K303" s="93"/>
      <c r="L303" s="10"/>
      <c r="M303" s="10"/>
      <c r="N303" s="10"/>
      <c r="O303" s="10"/>
      <c r="P303" s="90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91"/>
      <c r="G304" s="91"/>
      <c r="H304" s="10"/>
      <c r="I304" s="10"/>
      <c r="J304" s="10"/>
      <c r="K304" s="93"/>
      <c r="L304" s="10"/>
      <c r="M304" s="10"/>
      <c r="N304" s="10"/>
      <c r="O304" s="10"/>
      <c r="P304" s="90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91"/>
      <c r="G305" s="91"/>
      <c r="H305" s="10"/>
      <c r="I305" s="10"/>
      <c r="J305" s="10"/>
      <c r="K305" s="93"/>
      <c r="L305" s="10"/>
      <c r="M305" s="10"/>
      <c r="N305" s="10"/>
      <c r="O305" s="10"/>
      <c r="P305" s="90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91"/>
      <c r="G306" s="91"/>
      <c r="H306" s="10"/>
      <c r="I306" s="10"/>
      <c r="J306" s="10"/>
      <c r="K306" s="93"/>
      <c r="L306" s="10"/>
      <c r="M306" s="10"/>
      <c r="N306" s="10"/>
      <c r="O306" s="10"/>
      <c r="P306" s="90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91"/>
      <c r="G307" s="91"/>
      <c r="H307" s="10"/>
      <c r="I307" s="10"/>
      <c r="J307" s="10"/>
      <c r="K307" s="93"/>
      <c r="L307" s="10"/>
      <c r="M307" s="10"/>
      <c r="N307" s="10"/>
      <c r="O307" s="10"/>
      <c r="P307" s="90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91"/>
      <c r="G308" s="91"/>
      <c r="H308" s="10"/>
      <c r="I308" s="10"/>
      <c r="J308" s="10"/>
      <c r="K308" s="93"/>
      <c r="L308" s="10"/>
      <c r="M308" s="10"/>
      <c r="N308" s="10"/>
      <c r="O308" s="10"/>
      <c r="P308" s="90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91"/>
      <c r="G309" s="91"/>
      <c r="H309" s="10"/>
      <c r="I309" s="10"/>
      <c r="J309" s="10"/>
      <c r="K309" s="93"/>
      <c r="L309" s="10"/>
      <c r="M309" s="10"/>
      <c r="N309" s="10"/>
      <c r="O309" s="10"/>
      <c r="P309" s="90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91"/>
      <c r="G310" s="91"/>
      <c r="H310" s="10"/>
      <c r="I310" s="10"/>
      <c r="J310" s="10"/>
      <c r="K310" s="93"/>
      <c r="L310" s="10"/>
      <c r="M310" s="10"/>
      <c r="N310" s="10"/>
      <c r="O310" s="10"/>
      <c r="P310" s="90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91"/>
      <c r="G311" s="91"/>
      <c r="H311" s="10"/>
      <c r="I311" s="10"/>
      <c r="J311" s="10"/>
      <c r="K311" s="93"/>
      <c r="L311" s="10"/>
      <c r="M311" s="10"/>
      <c r="N311" s="10"/>
      <c r="O311" s="10"/>
      <c r="P311" s="90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91"/>
      <c r="G312" s="91"/>
      <c r="H312" s="10"/>
      <c r="I312" s="10"/>
      <c r="J312" s="10"/>
      <c r="K312" s="93"/>
      <c r="L312" s="10"/>
      <c r="M312" s="10"/>
      <c r="N312" s="10"/>
      <c r="O312" s="10"/>
      <c r="P312" s="90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91"/>
      <c r="G313" s="91"/>
      <c r="H313" s="10"/>
      <c r="I313" s="10"/>
      <c r="J313" s="10"/>
      <c r="K313" s="93"/>
      <c r="L313" s="10"/>
      <c r="M313" s="10"/>
      <c r="N313" s="10"/>
      <c r="O313" s="10"/>
      <c r="P313" s="90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91"/>
      <c r="G314" s="91"/>
      <c r="H314" s="10"/>
      <c r="I314" s="10"/>
      <c r="J314" s="10"/>
      <c r="K314" s="93"/>
      <c r="L314" s="10"/>
      <c r="M314" s="10"/>
      <c r="N314" s="10"/>
      <c r="O314" s="10"/>
      <c r="P314" s="90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91"/>
      <c r="G315" s="91"/>
      <c r="H315" s="10"/>
      <c r="I315" s="10"/>
      <c r="J315" s="10"/>
      <c r="K315" s="93"/>
      <c r="L315" s="10"/>
      <c r="M315" s="10"/>
      <c r="N315" s="10"/>
      <c r="O315" s="10"/>
      <c r="P315" s="90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91"/>
      <c r="G316" s="91"/>
      <c r="H316" s="10"/>
      <c r="I316" s="10"/>
      <c r="J316" s="10"/>
      <c r="K316" s="93"/>
      <c r="L316" s="10"/>
      <c r="M316" s="10"/>
      <c r="N316" s="10"/>
      <c r="O316" s="10"/>
      <c r="P316" s="90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91"/>
      <c r="G317" s="91"/>
      <c r="H317" s="10"/>
      <c r="I317" s="10"/>
      <c r="J317" s="10"/>
      <c r="K317" s="93"/>
      <c r="L317" s="10"/>
      <c r="M317" s="10"/>
      <c r="N317" s="10"/>
      <c r="O317" s="10"/>
      <c r="P317" s="90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91"/>
      <c r="G318" s="91"/>
      <c r="H318" s="10"/>
      <c r="I318" s="10"/>
      <c r="J318" s="10"/>
      <c r="K318" s="93"/>
      <c r="L318" s="10"/>
      <c r="M318" s="10"/>
      <c r="N318" s="10"/>
      <c r="O318" s="10"/>
      <c r="P318" s="90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91"/>
      <c r="G319" s="91"/>
      <c r="H319" s="10"/>
      <c r="I319" s="10"/>
      <c r="J319" s="10"/>
      <c r="K319" s="93"/>
      <c r="L319" s="10"/>
      <c r="M319" s="10"/>
      <c r="N319" s="10"/>
      <c r="O319" s="10"/>
      <c r="P319" s="90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91"/>
      <c r="G320" s="91"/>
      <c r="H320" s="10"/>
      <c r="I320" s="10"/>
      <c r="J320" s="10"/>
      <c r="K320" s="93"/>
      <c r="L320" s="10"/>
      <c r="M320" s="10"/>
      <c r="N320" s="10"/>
      <c r="O320" s="10"/>
      <c r="P320" s="90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91"/>
      <c r="G321" s="91"/>
      <c r="H321" s="10"/>
      <c r="I321" s="10"/>
      <c r="J321" s="10"/>
      <c r="K321" s="93"/>
      <c r="L321" s="10"/>
      <c r="M321" s="10"/>
      <c r="N321" s="10"/>
      <c r="O321" s="10"/>
      <c r="P321" s="90"/>
      <c r="Q321" s="10"/>
      <c r="R321" s="10"/>
      <c r="S321" s="10"/>
      <c r="T321" s="10"/>
      <c r="U321" s="10"/>
      <c r="V321" s="10"/>
      <c r="W321" s="10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91"/>
      <c r="G322" s="91"/>
      <c r="H322" s="10"/>
      <c r="I322" s="10"/>
      <c r="J322" s="10"/>
      <c r="K322" s="93"/>
      <c r="L322" s="10"/>
      <c r="M322" s="10"/>
      <c r="N322" s="10"/>
      <c r="O322" s="10"/>
      <c r="P322" s="90"/>
      <c r="Q322" s="10"/>
      <c r="R322" s="10"/>
      <c r="S322" s="10"/>
      <c r="T322" s="10"/>
      <c r="U322" s="10"/>
      <c r="V322" s="10"/>
      <c r="W322" s="10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91"/>
      <c r="G323" s="91"/>
      <c r="H323" s="10"/>
      <c r="I323" s="10"/>
      <c r="J323" s="10"/>
      <c r="K323" s="93"/>
      <c r="L323" s="10"/>
      <c r="M323" s="10"/>
      <c r="N323" s="10"/>
      <c r="O323" s="10"/>
      <c r="P323" s="90"/>
      <c r="Q323" s="10"/>
      <c r="R323" s="10"/>
      <c r="S323" s="10"/>
      <c r="T323" s="10"/>
      <c r="U323" s="10"/>
      <c r="V323" s="10"/>
      <c r="W323" s="10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91"/>
      <c r="G324" s="91"/>
      <c r="H324" s="10"/>
      <c r="I324" s="10"/>
      <c r="J324" s="10"/>
      <c r="K324" s="93"/>
      <c r="L324" s="10"/>
      <c r="M324" s="10"/>
      <c r="N324" s="10"/>
      <c r="O324" s="10"/>
      <c r="P324" s="90"/>
      <c r="Q324" s="10"/>
      <c r="R324" s="10"/>
      <c r="S324" s="10"/>
      <c r="T324" s="10"/>
      <c r="U324" s="10"/>
      <c r="V324" s="10"/>
      <c r="W324" s="10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91"/>
      <c r="G325" s="91"/>
      <c r="H325" s="10"/>
      <c r="I325" s="10"/>
      <c r="J325" s="10"/>
      <c r="K325" s="93"/>
      <c r="L325" s="10"/>
      <c r="M325" s="10"/>
      <c r="N325" s="10"/>
      <c r="O325" s="10"/>
      <c r="P325" s="90"/>
      <c r="Q325" s="10"/>
      <c r="R325" s="10"/>
      <c r="S325" s="10"/>
      <c r="T325" s="10"/>
      <c r="U325" s="10"/>
      <c r="V325" s="10"/>
      <c r="W325" s="10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91"/>
      <c r="G326" s="91"/>
      <c r="H326" s="10"/>
      <c r="I326" s="10"/>
      <c r="J326" s="10"/>
      <c r="K326" s="93"/>
      <c r="L326" s="10"/>
      <c r="M326" s="10"/>
      <c r="N326" s="10"/>
      <c r="O326" s="10"/>
      <c r="P326" s="90"/>
      <c r="Q326" s="10"/>
      <c r="R326" s="10"/>
      <c r="S326" s="10"/>
      <c r="T326" s="10"/>
      <c r="U326" s="10"/>
      <c r="V326" s="10"/>
      <c r="W326" s="10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91"/>
      <c r="G327" s="91"/>
      <c r="H327" s="10"/>
      <c r="I327" s="10"/>
      <c r="J327" s="10"/>
      <c r="K327" s="93"/>
      <c r="L327" s="10"/>
      <c r="M327" s="10"/>
      <c r="N327" s="10"/>
      <c r="O327" s="10"/>
      <c r="P327" s="90"/>
      <c r="Q327" s="10"/>
      <c r="R327" s="10"/>
      <c r="S327" s="10"/>
      <c r="T327" s="10"/>
      <c r="U327" s="10"/>
      <c r="V327" s="10"/>
      <c r="W327" s="10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91"/>
      <c r="G328" s="91"/>
      <c r="H328" s="10"/>
      <c r="I328" s="10"/>
      <c r="J328" s="10"/>
      <c r="K328" s="93"/>
      <c r="L328" s="10"/>
      <c r="M328" s="10"/>
      <c r="N328" s="10"/>
      <c r="O328" s="10"/>
      <c r="P328" s="90"/>
      <c r="Q328" s="10"/>
      <c r="R328" s="10"/>
      <c r="S328" s="10"/>
      <c r="T328" s="10"/>
      <c r="U328" s="10"/>
      <c r="V328" s="10"/>
      <c r="W328" s="10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91"/>
      <c r="G329" s="91"/>
      <c r="H329" s="10"/>
      <c r="I329" s="10"/>
      <c r="J329" s="10"/>
      <c r="K329" s="93"/>
      <c r="L329" s="10"/>
      <c r="M329" s="10"/>
      <c r="N329" s="10"/>
      <c r="O329" s="10"/>
      <c r="P329" s="90"/>
      <c r="Q329" s="10"/>
      <c r="R329" s="10"/>
      <c r="S329" s="10"/>
      <c r="T329" s="10"/>
      <c r="U329" s="10"/>
      <c r="V329" s="10"/>
      <c r="W329" s="10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91"/>
      <c r="G330" s="91"/>
      <c r="H330" s="10"/>
      <c r="I330" s="10"/>
      <c r="J330" s="10"/>
      <c r="K330" s="93"/>
      <c r="L330" s="10"/>
      <c r="M330" s="10"/>
      <c r="N330" s="10"/>
      <c r="O330" s="10"/>
      <c r="P330" s="90"/>
      <c r="Q330" s="10"/>
      <c r="R330" s="10"/>
      <c r="S330" s="10"/>
      <c r="T330" s="10"/>
      <c r="U330" s="10"/>
      <c r="V330" s="10"/>
      <c r="W330" s="10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91"/>
      <c r="G331" s="91"/>
      <c r="H331" s="10"/>
      <c r="I331" s="10"/>
      <c r="J331" s="10"/>
      <c r="K331" s="93"/>
      <c r="L331" s="10"/>
      <c r="M331" s="10"/>
      <c r="N331" s="10"/>
      <c r="O331" s="10"/>
      <c r="P331" s="90"/>
      <c r="Q331" s="10"/>
      <c r="R331" s="10"/>
      <c r="S331" s="10"/>
      <c r="T331" s="10"/>
      <c r="U331" s="10"/>
      <c r="V331" s="10"/>
      <c r="W331" s="10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91"/>
      <c r="G332" s="91"/>
      <c r="H332" s="10"/>
      <c r="I332" s="10"/>
      <c r="J332" s="10"/>
      <c r="K332" s="93"/>
      <c r="L332" s="10"/>
      <c r="M332" s="10"/>
      <c r="N332" s="10"/>
      <c r="O332" s="10"/>
      <c r="P332" s="90"/>
      <c r="Q332" s="10"/>
      <c r="R332" s="10"/>
      <c r="S332" s="10"/>
      <c r="T332" s="10"/>
      <c r="U332" s="10"/>
      <c r="V332" s="10"/>
      <c r="W332" s="10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91"/>
      <c r="G333" s="91"/>
      <c r="H333" s="10"/>
      <c r="I333" s="10"/>
      <c r="J333" s="10"/>
      <c r="K333" s="93"/>
      <c r="L333" s="10"/>
      <c r="M333" s="10"/>
      <c r="N333" s="10"/>
      <c r="O333" s="10"/>
      <c r="P333" s="90"/>
      <c r="Q333" s="10"/>
      <c r="R333" s="10"/>
      <c r="S333" s="10"/>
      <c r="T333" s="10"/>
      <c r="U333" s="10"/>
      <c r="V333" s="10"/>
      <c r="W333" s="10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91"/>
      <c r="G334" s="91"/>
      <c r="H334" s="10"/>
      <c r="I334" s="10"/>
      <c r="J334" s="10"/>
      <c r="K334" s="93"/>
      <c r="L334" s="10"/>
      <c r="M334" s="10"/>
      <c r="N334" s="10"/>
      <c r="O334" s="10"/>
      <c r="P334" s="90"/>
      <c r="Q334" s="10"/>
      <c r="R334" s="10"/>
      <c r="S334" s="10"/>
      <c r="T334" s="10"/>
      <c r="U334" s="10"/>
      <c r="V334" s="10"/>
      <c r="W334" s="10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91"/>
      <c r="G335" s="91"/>
      <c r="H335" s="10"/>
      <c r="I335" s="10"/>
      <c r="J335" s="10"/>
      <c r="K335" s="93"/>
      <c r="L335" s="10"/>
      <c r="M335" s="10"/>
      <c r="N335" s="10"/>
      <c r="O335" s="10"/>
      <c r="P335" s="90"/>
      <c r="Q335" s="10"/>
      <c r="R335" s="10"/>
      <c r="S335" s="10"/>
      <c r="T335" s="10"/>
      <c r="U335" s="10"/>
      <c r="V335" s="10"/>
      <c r="W335" s="10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91"/>
      <c r="G336" s="91"/>
      <c r="H336" s="10"/>
      <c r="I336" s="10"/>
      <c r="J336" s="10"/>
      <c r="K336" s="93"/>
      <c r="L336" s="10"/>
      <c r="M336" s="10"/>
      <c r="N336" s="10"/>
      <c r="O336" s="10"/>
      <c r="P336" s="90"/>
      <c r="Q336" s="10"/>
      <c r="R336" s="10"/>
      <c r="S336" s="10"/>
      <c r="T336" s="10"/>
      <c r="U336" s="10"/>
      <c r="V336" s="10"/>
      <c r="W336" s="10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91"/>
      <c r="G337" s="91"/>
      <c r="H337" s="10"/>
      <c r="I337" s="10"/>
      <c r="J337" s="10"/>
      <c r="K337" s="93"/>
      <c r="L337" s="10"/>
      <c r="M337" s="10"/>
      <c r="N337" s="10"/>
      <c r="O337" s="10"/>
      <c r="P337" s="90"/>
      <c r="Q337" s="10"/>
      <c r="R337" s="10"/>
      <c r="S337" s="10"/>
      <c r="T337" s="10"/>
      <c r="U337" s="10"/>
      <c r="V337" s="10"/>
      <c r="W337" s="10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91"/>
      <c r="G338" s="91"/>
      <c r="H338" s="10"/>
      <c r="I338" s="10"/>
      <c r="J338" s="10"/>
      <c r="K338" s="93"/>
      <c r="L338" s="10"/>
      <c r="M338" s="10"/>
      <c r="N338" s="10"/>
      <c r="O338" s="10"/>
      <c r="P338" s="90"/>
      <c r="Q338" s="10"/>
      <c r="R338" s="10"/>
      <c r="S338" s="10"/>
      <c r="T338" s="10"/>
      <c r="U338" s="10"/>
      <c r="V338" s="10"/>
      <c r="W338" s="10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91"/>
      <c r="G339" s="91"/>
      <c r="H339" s="10"/>
      <c r="I339" s="10"/>
      <c r="J339" s="10"/>
      <c r="K339" s="93"/>
      <c r="L339" s="10"/>
      <c r="M339" s="10"/>
      <c r="N339" s="10"/>
      <c r="O339" s="10"/>
      <c r="P339" s="90"/>
      <c r="Q339" s="10"/>
      <c r="R339" s="10"/>
      <c r="S339" s="10"/>
      <c r="T339" s="10"/>
      <c r="U339" s="10"/>
      <c r="V339" s="10"/>
      <c r="W339" s="10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91"/>
      <c r="G340" s="91"/>
      <c r="H340" s="10"/>
      <c r="I340" s="10"/>
      <c r="J340" s="10"/>
      <c r="K340" s="93"/>
      <c r="L340" s="10"/>
      <c r="M340" s="10"/>
      <c r="N340" s="10"/>
      <c r="O340" s="10"/>
      <c r="P340" s="90"/>
      <c r="Q340" s="10"/>
      <c r="R340" s="10"/>
      <c r="S340" s="10"/>
      <c r="T340" s="10"/>
      <c r="U340" s="10"/>
      <c r="V340" s="10"/>
      <c r="W340" s="10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91"/>
      <c r="G341" s="91"/>
      <c r="H341" s="10"/>
      <c r="I341" s="10"/>
      <c r="J341" s="10"/>
      <c r="K341" s="93"/>
      <c r="L341" s="10"/>
      <c r="M341" s="10"/>
      <c r="N341" s="10"/>
      <c r="O341" s="10"/>
      <c r="P341" s="90"/>
      <c r="Q341" s="10"/>
      <c r="R341" s="10"/>
      <c r="S341" s="10"/>
      <c r="T341" s="10"/>
      <c r="U341" s="10"/>
      <c r="V341" s="10"/>
      <c r="W341" s="10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91"/>
      <c r="G342" s="91"/>
      <c r="H342" s="10"/>
      <c r="I342" s="10"/>
      <c r="J342" s="10"/>
      <c r="K342" s="93"/>
      <c r="L342" s="10"/>
      <c r="M342" s="10"/>
      <c r="N342" s="10"/>
      <c r="O342" s="10"/>
      <c r="P342" s="90"/>
      <c r="Q342" s="10"/>
      <c r="R342" s="10"/>
      <c r="S342" s="10"/>
      <c r="T342" s="10"/>
      <c r="U342" s="10"/>
      <c r="V342" s="10"/>
      <c r="W342" s="10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91"/>
      <c r="G343" s="91"/>
      <c r="H343" s="10"/>
      <c r="I343" s="10"/>
      <c r="J343" s="10"/>
      <c r="K343" s="93"/>
      <c r="L343" s="10"/>
      <c r="M343" s="10"/>
      <c r="N343" s="10"/>
      <c r="O343" s="10"/>
      <c r="P343" s="90"/>
      <c r="Q343" s="10"/>
      <c r="R343" s="10"/>
      <c r="S343" s="10"/>
      <c r="T343" s="10"/>
      <c r="U343" s="10"/>
      <c r="V343" s="10"/>
      <c r="W343" s="10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91"/>
      <c r="G344" s="91"/>
      <c r="H344" s="10"/>
      <c r="I344" s="10"/>
      <c r="J344" s="10"/>
      <c r="K344" s="93"/>
      <c r="L344" s="10"/>
      <c r="M344" s="10"/>
      <c r="N344" s="10"/>
      <c r="O344" s="10"/>
      <c r="P344" s="90"/>
      <c r="Q344" s="10"/>
      <c r="R344" s="10"/>
      <c r="S344" s="10"/>
      <c r="T344" s="10"/>
      <c r="U344" s="10"/>
      <c r="V344" s="10"/>
      <c r="W344" s="10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91"/>
      <c r="G345" s="91"/>
      <c r="H345" s="10"/>
      <c r="I345" s="10"/>
      <c r="J345" s="10"/>
      <c r="K345" s="93"/>
      <c r="L345" s="10"/>
      <c r="M345" s="10"/>
      <c r="N345" s="10"/>
      <c r="O345" s="10"/>
      <c r="P345" s="90"/>
      <c r="Q345" s="10"/>
      <c r="R345" s="10"/>
      <c r="S345" s="10"/>
      <c r="T345" s="10"/>
      <c r="U345" s="10"/>
      <c r="V345" s="10"/>
      <c r="W345" s="10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91"/>
      <c r="G346" s="91"/>
      <c r="H346" s="10"/>
      <c r="I346" s="10"/>
      <c r="J346" s="10"/>
      <c r="K346" s="93"/>
      <c r="L346" s="10"/>
      <c r="M346" s="10"/>
      <c r="N346" s="10"/>
      <c r="O346" s="10"/>
      <c r="P346" s="90"/>
      <c r="Q346" s="10"/>
      <c r="R346" s="10"/>
      <c r="S346" s="10"/>
      <c r="T346" s="10"/>
      <c r="U346" s="10"/>
      <c r="V346" s="10"/>
      <c r="W346" s="10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91"/>
      <c r="G347" s="91"/>
      <c r="H347" s="10"/>
      <c r="I347" s="10"/>
      <c r="J347" s="10"/>
      <c r="K347" s="93"/>
      <c r="L347" s="10"/>
      <c r="M347" s="10"/>
      <c r="N347" s="10"/>
      <c r="O347" s="10"/>
      <c r="P347" s="90"/>
      <c r="Q347" s="10"/>
      <c r="R347" s="10"/>
      <c r="S347" s="10"/>
      <c r="T347" s="10"/>
      <c r="U347" s="10"/>
      <c r="V347" s="10"/>
      <c r="W347" s="10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91"/>
      <c r="G348" s="91"/>
      <c r="H348" s="10"/>
      <c r="I348" s="10"/>
      <c r="J348" s="10"/>
      <c r="K348" s="93"/>
      <c r="L348" s="10"/>
      <c r="M348" s="10"/>
      <c r="N348" s="10"/>
      <c r="O348" s="10"/>
      <c r="P348" s="90"/>
      <c r="Q348" s="10"/>
      <c r="R348" s="10"/>
      <c r="S348" s="10"/>
      <c r="T348" s="10"/>
      <c r="U348" s="10"/>
      <c r="V348" s="10"/>
      <c r="W348" s="10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91"/>
      <c r="G349" s="91"/>
      <c r="H349" s="10"/>
      <c r="I349" s="10"/>
      <c r="J349" s="10"/>
      <c r="K349" s="93"/>
      <c r="L349" s="10"/>
      <c r="M349" s="10"/>
      <c r="N349" s="10"/>
      <c r="O349" s="10"/>
      <c r="P349" s="90"/>
      <c r="Q349" s="10"/>
      <c r="R349" s="10"/>
      <c r="S349" s="10"/>
      <c r="T349" s="10"/>
      <c r="U349" s="10"/>
      <c r="V349" s="10"/>
      <c r="W349" s="10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91"/>
      <c r="G350" s="91"/>
      <c r="H350" s="10"/>
      <c r="I350" s="10"/>
      <c r="J350" s="10"/>
      <c r="K350" s="93"/>
      <c r="L350" s="10"/>
      <c r="M350" s="10"/>
      <c r="N350" s="10"/>
      <c r="O350" s="10"/>
      <c r="P350" s="90"/>
      <c r="Q350" s="10"/>
      <c r="R350" s="10"/>
      <c r="S350" s="10"/>
      <c r="T350" s="10"/>
      <c r="U350" s="10"/>
      <c r="V350" s="10"/>
      <c r="W350" s="10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91"/>
      <c r="G351" s="91"/>
      <c r="H351" s="10"/>
      <c r="I351" s="10"/>
      <c r="J351" s="10"/>
      <c r="K351" s="93"/>
      <c r="L351" s="10"/>
      <c r="M351" s="10"/>
      <c r="N351" s="10"/>
      <c r="O351" s="10"/>
      <c r="P351" s="90"/>
      <c r="Q351" s="10"/>
      <c r="R351" s="10"/>
      <c r="S351" s="10"/>
      <c r="T351" s="10"/>
      <c r="U351" s="10"/>
      <c r="V351" s="10"/>
      <c r="W351" s="10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91"/>
      <c r="G352" s="91"/>
      <c r="H352" s="10"/>
      <c r="I352" s="10"/>
      <c r="J352" s="10"/>
      <c r="K352" s="93"/>
      <c r="L352" s="10"/>
      <c r="M352" s="10"/>
      <c r="N352" s="10"/>
      <c r="O352" s="10"/>
      <c r="P352" s="90"/>
      <c r="Q352" s="10"/>
      <c r="R352" s="10"/>
      <c r="S352" s="10"/>
      <c r="T352" s="10"/>
      <c r="U352" s="10"/>
      <c r="V352" s="10"/>
      <c r="W352" s="10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91"/>
      <c r="G353" s="91"/>
      <c r="H353" s="10"/>
      <c r="I353" s="10"/>
      <c r="J353" s="10"/>
      <c r="K353" s="93"/>
      <c r="L353" s="10"/>
      <c r="M353" s="10"/>
      <c r="N353" s="10"/>
      <c r="O353" s="10"/>
      <c r="P353" s="90"/>
      <c r="Q353" s="10"/>
      <c r="R353" s="10"/>
      <c r="S353" s="10"/>
      <c r="T353" s="10"/>
      <c r="U353" s="10"/>
      <c r="V353" s="10"/>
      <c r="W353" s="10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91"/>
      <c r="G354" s="91"/>
      <c r="H354" s="10"/>
      <c r="I354" s="10"/>
      <c r="J354" s="10"/>
      <c r="K354" s="93"/>
      <c r="L354" s="10"/>
      <c r="M354" s="10"/>
      <c r="N354" s="10"/>
      <c r="O354" s="10"/>
      <c r="P354" s="90"/>
      <c r="Q354" s="10"/>
      <c r="R354" s="10"/>
      <c r="S354" s="10"/>
      <c r="T354" s="10"/>
      <c r="U354" s="10"/>
      <c r="V354" s="10"/>
      <c r="W354" s="10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91"/>
      <c r="G355" s="91"/>
      <c r="H355" s="10"/>
      <c r="I355" s="10"/>
      <c r="J355" s="10"/>
      <c r="K355" s="93"/>
      <c r="L355" s="10"/>
      <c r="M355" s="10"/>
      <c r="N355" s="10"/>
      <c r="O355" s="10"/>
      <c r="P355" s="90"/>
      <c r="Q355" s="10"/>
      <c r="R355" s="10"/>
      <c r="S355" s="10"/>
      <c r="T355" s="10"/>
      <c r="U355" s="10"/>
      <c r="V355" s="10"/>
      <c r="W355" s="10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91"/>
      <c r="G356" s="91"/>
      <c r="H356" s="10"/>
      <c r="I356" s="10"/>
      <c r="J356" s="10"/>
      <c r="K356" s="93"/>
      <c r="L356" s="10"/>
      <c r="M356" s="10"/>
      <c r="N356" s="10"/>
      <c r="O356" s="10"/>
      <c r="P356" s="90"/>
      <c r="Q356" s="10"/>
      <c r="R356" s="10"/>
      <c r="S356" s="10"/>
      <c r="T356" s="10"/>
      <c r="U356" s="10"/>
      <c r="V356" s="10"/>
      <c r="W356" s="10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91"/>
      <c r="G357" s="91"/>
      <c r="H357" s="10"/>
      <c r="I357" s="10"/>
      <c r="J357" s="10"/>
      <c r="K357" s="93"/>
      <c r="L357" s="10"/>
      <c r="M357" s="10"/>
      <c r="N357" s="10"/>
      <c r="O357" s="10"/>
      <c r="P357" s="90"/>
      <c r="Q357" s="10"/>
      <c r="R357" s="10"/>
      <c r="S357" s="10"/>
      <c r="T357" s="10"/>
      <c r="U357" s="10"/>
      <c r="V357" s="10"/>
      <c r="W357" s="10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91"/>
      <c r="G358" s="91"/>
      <c r="H358" s="10"/>
      <c r="I358" s="10"/>
      <c r="J358" s="10"/>
      <c r="K358" s="93"/>
      <c r="L358" s="10"/>
      <c r="M358" s="10"/>
      <c r="N358" s="10"/>
      <c r="O358" s="10"/>
      <c r="P358" s="90"/>
      <c r="Q358" s="10"/>
      <c r="R358" s="10"/>
      <c r="S358" s="10"/>
      <c r="T358" s="10"/>
      <c r="U358" s="10"/>
      <c r="V358" s="10"/>
      <c r="W358" s="10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91"/>
      <c r="G359" s="91"/>
      <c r="H359" s="10"/>
      <c r="I359" s="10"/>
      <c r="J359" s="10"/>
      <c r="K359" s="93"/>
      <c r="L359" s="10"/>
      <c r="M359" s="10"/>
      <c r="N359" s="10"/>
      <c r="O359" s="10"/>
      <c r="P359" s="90"/>
      <c r="Q359" s="10"/>
      <c r="R359" s="10"/>
      <c r="S359" s="10"/>
      <c r="T359" s="10"/>
      <c r="U359" s="10"/>
      <c r="V359" s="10"/>
      <c r="W359" s="10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91"/>
      <c r="G360" s="91"/>
      <c r="H360" s="10"/>
      <c r="I360" s="10"/>
      <c r="J360" s="10"/>
      <c r="K360" s="93"/>
      <c r="L360" s="10"/>
      <c r="M360" s="10"/>
      <c r="N360" s="10"/>
      <c r="O360" s="10"/>
      <c r="P360" s="90"/>
      <c r="Q360" s="10"/>
      <c r="R360" s="10"/>
      <c r="S360" s="10"/>
      <c r="T360" s="10"/>
      <c r="U360" s="10"/>
      <c r="V360" s="10"/>
      <c r="W360" s="10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91"/>
      <c r="G361" s="91"/>
      <c r="H361" s="10"/>
      <c r="I361" s="10"/>
      <c r="J361" s="10"/>
      <c r="K361" s="93"/>
      <c r="L361" s="10"/>
      <c r="M361" s="10"/>
      <c r="N361" s="10"/>
      <c r="O361" s="10"/>
      <c r="P361" s="90"/>
      <c r="Q361" s="10"/>
      <c r="R361" s="10"/>
      <c r="S361" s="10"/>
      <c r="T361" s="10"/>
      <c r="U361" s="10"/>
      <c r="V361" s="10"/>
      <c r="W361" s="10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91"/>
      <c r="G362" s="91"/>
      <c r="H362" s="10"/>
      <c r="I362" s="10"/>
      <c r="J362" s="10"/>
      <c r="K362" s="93"/>
      <c r="L362" s="10"/>
      <c r="M362" s="10"/>
      <c r="N362" s="10"/>
      <c r="O362" s="10"/>
      <c r="P362" s="90"/>
      <c r="Q362" s="10"/>
      <c r="R362" s="10"/>
      <c r="S362" s="10"/>
      <c r="T362" s="10"/>
      <c r="U362" s="10"/>
      <c r="V362" s="10"/>
      <c r="W362" s="10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91"/>
      <c r="G363" s="91"/>
      <c r="H363" s="10"/>
      <c r="I363" s="10"/>
      <c r="J363" s="10"/>
      <c r="K363" s="93"/>
      <c r="L363" s="10"/>
      <c r="M363" s="10"/>
      <c r="N363" s="10"/>
      <c r="O363" s="10"/>
      <c r="P363" s="90"/>
      <c r="Q363" s="10"/>
      <c r="R363" s="10"/>
      <c r="S363" s="10"/>
      <c r="T363" s="10"/>
      <c r="U363" s="10"/>
      <c r="V363" s="10"/>
      <c r="W363" s="10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91"/>
      <c r="G364" s="91"/>
      <c r="H364" s="10"/>
      <c r="I364" s="10"/>
      <c r="J364" s="10"/>
      <c r="K364" s="93"/>
      <c r="L364" s="10"/>
      <c r="M364" s="10"/>
      <c r="N364" s="10"/>
      <c r="O364" s="10"/>
      <c r="P364" s="90"/>
      <c r="Q364" s="10"/>
      <c r="R364" s="10"/>
      <c r="S364" s="10"/>
      <c r="T364" s="10"/>
      <c r="U364" s="10"/>
      <c r="V364" s="10"/>
      <c r="W364" s="10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91"/>
      <c r="G365" s="91"/>
      <c r="H365" s="10"/>
      <c r="I365" s="10"/>
      <c r="J365" s="10"/>
      <c r="K365" s="93"/>
      <c r="L365" s="10"/>
      <c r="M365" s="10"/>
      <c r="N365" s="10"/>
      <c r="O365" s="10"/>
      <c r="P365" s="90"/>
      <c r="Q365" s="10"/>
      <c r="R365" s="10"/>
      <c r="S365" s="10"/>
      <c r="T365" s="10"/>
      <c r="U365" s="10"/>
      <c r="V365" s="10"/>
      <c r="W365" s="10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91"/>
      <c r="G366" s="91"/>
      <c r="H366" s="10"/>
      <c r="I366" s="10"/>
      <c r="J366" s="10"/>
      <c r="K366" s="93"/>
      <c r="L366" s="10"/>
      <c r="M366" s="10"/>
      <c r="N366" s="10"/>
      <c r="O366" s="10"/>
      <c r="P366" s="90"/>
      <c r="Q366" s="10"/>
      <c r="R366" s="10"/>
      <c r="S366" s="10"/>
      <c r="T366" s="10"/>
      <c r="U366" s="10"/>
      <c r="V366" s="10"/>
      <c r="W366" s="10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91"/>
      <c r="G367" s="91"/>
      <c r="H367" s="10"/>
      <c r="I367" s="10"/>
      <c r="J367" s="10"/>
      <c r="K367" s="93"/>
      <c r="L367" s="10"/>
      <c r="M367" s="10"/>
      <c r="N367" s="10"/>
      <c r="O367" s="10"/>
      <c r="P367" s="90"/>
      <c r="Q367" s="10"/>
      <c r="R367" s="10"/>
      <c r="S367" s="10"/>
      <c r="T367" s="10"/>
      <c r="U367" s="10"/>
      <c r="V367" s="10"/>
      <c r="W367" s="10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91"/>
      <c r="G368" s="91"/>
      <c r="H368" s="10"/>
      <c r="I368" s="10"/>
      <c r="J368" s="10"/>
      <c r="K368" s="93"/>
      <c r="L368" s="10"/>
      <c r="M368" s="10"/>
      <c r="N368" s="10"/>
      <c r="O368" s="10"/>
      <c r="P368" s="90"/>
      <c r="Q368" s="10"/>
      <c r="R368" s="10"/>
      <c r="S368" s="10"/>
      <c r="T368" s="10"/>
      <c r="U368" s="10"/>
      <c r="V368" s="10"/>
      <c r="W368" s="10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91"/>
      <c r="G369" s="91"/>
      <c r="H369" s="10"/>
      <c r="I369" s="10"/>
      <c r="J369" s="10"/>
      <c r="K369" s="93"/>
      <c r="L369" s="10"/>
      <c r="M369" s="10"/>
      <c r="N369" s="10"/>
      <c r="O369" s="10"/>
      <c r="P369" s="90"/>
      <c r="Q369" s="10"/>
      <c r="R369" s="10"/>
      <c r="S369" s="10"/>
      <c r="T369" s="10"/>
      <c r="U369" s="10"/>
      <c r="V369" s="10"/>
      <c r="W369" s="10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6"/>
      <c r="G370" s="6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6"/>
      <c r="G371" s="6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6"/>
      <c r="G372" s="6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6"/>
      <c r="G373" s="6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  <row r="2098" spans="2:196" x14ac:dyDescent="0.2">
      <c r="B2098" s="3"/>
      <c r="C2098" s="3"/>
      <c r="D2098" s="3"/>
      <c r="E2098" s="3"/>
      <c r="F2098" s="6"/>
      <c r="G2098" s="6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</row>
    <row r="2099" spans="2:196" x14ac:dyDescent="0.2">
      <c r="B2099" s="3"/>
      <c r="C2099" s="3"/>
      <c r="D2099" s="3"/>
      <c r="E2099" s="3"/>
      <c r="F2099" s="6"/>
      <c r="G2099" s="6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</row>
    <row r="2100" spans="2:196" x14ac:dyDescent="0.2">
      <c r="B2100" s="3"/>
      <c r="C2100" s="3"/>
      <c r="D2100" s="3"/>
      <c r="E2100" s="3"/>
      <c r="F2100" s="6"/>
      <c r="G2100" s="6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</row>
    <row r="2101" spans="2:196" x14ac:dyDescent="0.2">
      <c r="B2101" s="3"/>
      <c r="C2101" s="3"/>
      <c r="D2101" s="3"/>
      <c r="E2101" s="3"/>
      <c r="F2101" s="6"/>
      <c r="G2101" s="6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</row>
    <row r="2102" spans="2:196" x14ac:dyDescent="0.2">
      <c r="B2102" s="3"/>
      <c r="C2102" s="3"/>
      <c r="D2102" s="3"/>
      <c r="E2102" s="3"/>
      <c r="F2102" s="6"/>
      <c r="G2102" s="6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</row>
    <row r="2103" spans="2:196" x14ac:dyDescent="0.2">
      <c r="B2103" s="3"/>
      <c r="C2103" s="3"/>
      <c r="D2103" s="3"/>
      <c r="E2103" s="3"/>
      <c r="F2103" s="6"/>
      <c r="G2103" s="6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</row>
    <row r="2104" spans="2:196" x14ac:dyDescent="0.2">
      <c r="B2104" s="3"/>
      <c r="C2104" s="3"/>
      <c r="D2104" s="3"/>
      <c r="E2104" s="3"/>
      <c r="F2104" s="6"/>
      <c r="G2104" s="6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</row>
    <row r="2105" spans="2:196" x14ac:dyDescent="0.2">
      <c r="B2105" s="3"/>
      <c r="C2105" s="3"/>
      <c r="D2105" s="3"/>
      <c r="E2105" s="3"/>
      <c r="F2105" s="6"/>
      <c r="G2105" s="6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</row>
    <row r="2106" spans="2:196" x14ac:dyDescent="0.2">
      <c r="B2106" s="3"/>
      <c r="C2106" s="3"/>
      <c r="D2106" s="3"/>
      <c r="E2106" s="3"/>
      <c r="F2106" s="6"/>
      <c r="G2106" s="6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</row>
    <row r="2107" spans="2:196" x14ac:dyDescent="0.2">
      <c r="B2107" s="3"/>
      <c r="C2107" s="3"/>
      <c r="D2107" s="3"/>
      <c r="E2107" s="3"/>
      <c r="F2107" s="6"/>
      <c r="G2107" s="6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</row>
    <row r="2108" spans="2:196" x14ac:dyDescent="0.2">
      <c r="B2108" s="3"/>
      <c r="C2108" s="3"/>
      <c r="D2108" s="3"/>
      <c r="E2108" s="3"/>
      <c r="F2108" s="6"/>
      <c r="G2108" s="6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</row>
    <row r="2109" spans="2:196" x14ac:dyDescent="0.2">
      <c r="B2109" s="3"/>
      <c r="C2109" s="3"/>
      <c r="D2109" s="3"/>
      <c r="E2109" s="3"/>
      <c r="F2109" s="6"/>
      <c r="G2109" s="6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</row>
    <row r="2110" spans="2:196" x14ac:dyDescent="0.2">
      <c r="B2110" s="3"/>
      <c r="C2110" s="3"/>
      <c r="D2110" s="3"/>
      <c r="E2110" s="3"/>
      <c r="F2110" s="6"/>
      <c r="G2110" s="6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</row>
    <row r="2111" spans="2:196" x14ac:dyDescent="0.2">
      <c r="B2111" s="3"/>
      <c r="C2111" s="3"/>
      <c r="D2111" s="3"/>
      <c r="E2111" s="3"/>
      <c r="F2111" s="6"/>
      <c r="G2111" s="6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</row>
    <row r="2112" spans="2:196" x14ac:dyDescent="0.2">
      <c r="B2112" s="3"/>
      <c r="C2112" s="3"/>
      <c r="D2112" s="3"/>
      <c r="E2112" s="3"/>
      <c r="F2112" s="6"/>
      <c r="G2112" s="6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</row>
    <row r="2113" spans="2:196" x14ac:dyDescent="0.2">
      <c r="B2113" s="3"/>
      <c r="C2113" s="3"/>
      <c r="D2113" s="3"/>
      <c r="E2113" s="3"/>
      <c r="F2113" s="6"/>
      <c r="G2113" s="6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</row>
    <row r="2114" spans="2:196" x14ac:dyDescent="0.2">
      <c r="B2114" s="3"/>
      <c r="C2114" s="3"/>
      <c r="D2114" s="3"/>
      <c r="E2114" s="3"/>
      <c r="F2114" s="6"/>
      <c r="G2114" s="6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</row>
    <row r="2115" spans="2:196" x14ac:dyDescent="0.2">
      <c r="B2115" s="3"/>
      <c r="C2115" s="3"/>
      <c r="D2115" s="3"/>
      <c r="E2115" s="3"/>
      <c r="F2115" s="6"/>
      <c r="G2115" s="6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</row>
    <row r="2116" spans="2:196" x14ac:dyDescent="0.2">
      <c r="B2116" s="3"/>
      <c r="C2116" s="3"/>
      <c r="D2116" s="3"/>
      <c r="E2116" s="3"/>
      <c r="F2116" s="6"/>
      <c r="G2116" s="6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</row>
    <row r="2117" spans="2:196" x14ac:dyDescent="0.2">
      <c r="B2117" s="3"/>
      <c r="C2117" s="3"/>
      <c r="D2117" s="3"/>
      <c r="E2117" s="3"/>
      <c r="F2117" s="6"/>
      <c r="G2117" s="6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</row>
    <row r="2118" spans="2:196" x14ac:dyDescent="0.2">
      <c r="B2118" s="3"/>
      <c r="C2118" s="3"/>
      <c r="D2118" s="3"/>
      <c r="E2118" s="3"/>
      <c r="F2118" s="6"/>
      <c r="G2118" s="6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</row>
    <row r="2119" spans="2:196" x14ac:dyDescent="0.2">
      <c r="B2119" s="3"/>
      <c r="C2119" s="3"/>
      <c r="D2119" s="3"/>
      <c r="E2119" s="3"/>
      <c r="F2119" s="6"/>
      <c r="G2119" s="6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</row>
    <row r="2120" spans="2:196" x14ac:dyDescent="0.2">
      <c r="B2120" s="3"/>
      <c r="C2120" s="3"/>
      <c r="D2120" s="3"/>
      <c r="E2120" s="3"/>
      <c r="F2120" s="6"/>
      <c r="G2120" s="6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</row>
    <row r="2121" spans="2:196" x14ac:dyDescent="0.2">
      <c r="B2121" s="3"/>
      <c r="C2121" s="3"/>
      <c r="D2121" s="3"/>
      <c r="E2121" s="3"/>
      <c r="F2121" s="6"/>
      <c r="G2121" s="6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</row>
    <row r="2122" spans="2:196" x14ac:dyDescent="0.2">
      <c r="B2122" s="3"/>
      <c r="C2122" s="3"/>
      <c r="D2122" s="3"/>
      <c r="E2122" s="3"/>
      <c r="F2122" s="6"/>
      <c r="G2122" s="6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</row>
    <row r="2123" spans="2:196" x14ac:dyDescent="0.2">
      <c r="B2123" s="3"/>
      <c r="C2123" s="3"/>
      <c r="D2123" s="3"/>
      <c r="E2123" s="3"/>
      <c r="F2123" s="6"/>
      <c r="G2123" s="6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</row>
    <row r="2124" spans="2:196" x14ac:dyDescent="0.2">
      <c r="B2124" s="3"/>
      <c r="C2124" s="3"/>
      <c r="D2124" s="3"/>
      <c r="E2124" s="3"/>
      <c r="F2124" s="6"/>
      <c r="G2124" s="6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</row>
    <row r="2125" spans="2:196" x14ac:dyDescent="0.2">
      <c r="B2125" s="3"/>
      <c r="C2125" s="3"/>
      <c r="D2125" s="3"/>
      <c r="E2125" s="3"/>
      <c r="F2125" s="6"/>
      <c r="G2125" s="6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  <c r="GN2125" s="3"/>
    </row>
    <row r="2126" spans="2:196" x14ac:dyDescent="0.2">
      <c r="B2126" s="3"/>
      <c r="C2126" s="3"/>
      <c r="D2126" s="3"/>
      <c r="E2126" s="3"/>
      <c r="F2126" s="6"/>
      <c r="G2126" s="6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  <c r="GG2126" s="3"/>
      <c r="GH2126" s="3"/>
      <c r="GI2126" s="3"/>
      <c r="GJ2126" s="3"/>
      <c r="GK2126" s="3"/>
      <c r="GL2126" s="3"/>
      <c r="GM2126" s="3"/>
      <c r="GN2126" s="3"/>
    </row>
    <row r="2127" spans="2:196" x14ac:dyDescent="0.2">
      <c r="B2127" s="3"/>
      <c r="C2127" s="3"/>
      <c r="D2127" s="3"/>
      <c r="E2127" s="3"/>
      <c r="F2127" s="6"/>
      <c r="G2127" s="6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  <c r="GG2127" s="3"/>
      <c r="GH2127" s="3"/>
      <c r="GI2127" s="3"/>
      <c r="GJ2127" s="3"/>
      <c r="GK2127" s="3"/>
      <c r="GL2127" s="3"/>
      <c r="GM2127" s="3"/>
      <c r="GN2127" s="3"/>
    </row>
    <row r="2128" spans="2:196" x14ac:dyDescent="0.2">
      <c r="B2128" s="3"/>
      <c r="C2128" s="3"/>
      <c r="D2128" s="3"/>
      <c r="E2128" s="3"/>
      <c r="F2128" s="6"/>
      <c r="G2128" s="6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  <c r="GG2128" s="3"/>
      <c r="GH2128" s="3"/>
      <c r="GI2128" s="3"/>
      <c r="GJ2128" s="3"/>
      <c r="GK2128" s="3"/>
      <c r="GL2128" s="3"/>
      <c r="GM2128" s="3"/>
      <c r="GN2128" s="3"/>
    </row>
    <row r="2129" spans="2:196" x14ac:dyDescent="0.2">
      <c r="B2129" s="3"/>
      <c r="C2129" s="3"/>
      <c r="D2129" s="3"/>
      <c r="E2129" s="3"/>
      <c r="F2129" s="6"/>
      <c r="G2129" s="6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  <c r="GG2129" s="3"/>
      <c r="GH2129" s="3"/>
      <c r="GI2129" s="3"/>
      <c r="GJ2129" s="3"/>
      <c r="GK2129" s="3"/>
      <c r="GL2129" s="3"/>
      <c r="GM2129" s="3"/>
      <c r="GN2129" s="3"/>
    </row>
    <row r="2130" spans="2:196" x14ac:dyDescent="0.2">
      <c r="B2130" s="3"/>
      <c r="C2130" s="3"/>
      <c r="D2130" s="3"/>
      <c r="E2130" s="3"/>
      <c r="F2130" s="6"/>
      <c r="G2130" s="6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  <c r="GN2130" s="3"/>
    </row>
    <row r="2131" spans="2:196" x14ac:dyDescent="0.2">
      <c r="B2131" s="3"/>
      <c r="C2131" s="3"/>
      <c r="D2131" s="3"/>
      <c r="E2131" s="3"/>
      <c r="F2131" s="6"/>
      <c r="G2131" s="6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  <c r="GI2131" s="3"/>
      <c r="GJ2131" s="3"/>
      <c r="GK2131" s="3"/>
      <c r="GL2131" s="3"/>
      <c r="GM2131" s="3"/>
      <c r="GN2131" s="3"/>
    </row>
    <row r="2132" spans="2:196" x14ac:dyDescent="0.2">
      <c r="B2132" s="3"/>
      <c r="C2132" s="3"/>
      <c r="D2132" s="3"/>
      <c r="E2132" s="3"/>
      <c r="F2132" s="6"/>
      <c r="G2132" s="6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  <c r="GN2132" s="3"/>
    </row>
    <row r="2133" spans="2:196" x14ac:dyDescent="0.2">
      <c r="B2133" s="3"/>
      <c r="C2133" s="3"/>
      <c r="D2133" s="3"/>
      <c r="E2133" s="3"/>
      <c r="F2133" s="6"/>
      <c r="G2133" s="6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  <c r="GI2133" s="3"/>
      <c r="GJ2133" s="3"/>
      <c r="GK2133" s="3"/>
      <c r="GL2133" s="3"/>
      <c r="GM2133" s="3"/>
      <c r="GN2133" s="3"/>
    </row>
    <row r="2134" spans="2:196" x14ac:dyDescent="0.2">
      <c r="B2134" s="3"/>
      <c r="C2134" s="3"/>
      <c r="D2134" s="3"/>
      <c r="E2134" s="3"/>
      <c r="F2134" s="6"/>
      <c r="G2134" s="6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  <c r="GI2134" s="3"/>
      <c r="GJ2134" s="3"/>
      <c r="GK2134" s="3"/>
      <c r="GL2134" s="3"/>
      <c r="GM2134" s="3"/>
      <c r="GN2134" s="3"/>
    </row>
    <row r="2135" spans="2:196" x14ac:dyDescent="0.2">
      <c r="B2135" s="3"/>
      <c r="C2135" s="3"/>
      <c r="D2135" s="3"/>
      <c r="E2135" s="3"/>
      <c r="F2135" s="6"/>
      <c r="G2135" s="6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  <c r="GI2135" s="3"/>
      <c r="GJ2135" s="3"/>
      <c r="GK2135" s="3"/>
      <c r="GL2135" s="3"/>
      <c r="GM2135" s="3"/>
      <c r="GN2135" s="3"/>
    </row>
    <row r="2136" spans="2:196" x14ac:dyDescent="0.2">
      <c r="B2136" s="3"/>
      <c r="C2136" s="3"/>
      <c r="D2136" s="3"/>
      <c r="E2136" s="3"/>
      <c r="F2136" s="6"/>
      <c r="G2136" s="6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  <c r="GI2136" s="3"/>
      <c r="GJ2136" s="3"/>
      <c r="GK2136" s="3"/>
      <c r="GL2136" s="3"/>
      <c r="GM2136" s="3"/>
      <c r="GN2136" s="3"/>
    </row>
    <row r="2137" spans="2:196" x14ac:dyDescent="0.2">
      <c r="B2137" s="3"/>
      <c r="C2137" s="3"/>
      <c r="D2137" s="3"/>
      <c r="E2137" s="3"/>
      <c r="F2137" s="6"/>
      <c r="G2137" s="6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  <c r="GI2137" s="3"/>
      <c r="GJ2137" s="3"/>
      <c r="GK2137" s="3"/>
      <c r="GL2137" s="3"/>
      <c r="GM2137" s="3"/>
      <c r="GN2137" s="3"/>
    </row>
    <row r="2138" spans="2:196" x14ac:dyDescent="0.2">
      <c r="B2138" s="3"/>
      <c r="C2138" s="3"/>
      <c r="D2138" s="3"/>
      <c r="E2138" s="3"/>
      <c r="F2138" s="6"/>
      <c r="G2138" s="6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  <c r="GI2138" s="3"/>
      <c r="GJ2138" s="3"/>
      <c r="GK2138" s="3"/>
      <c r="GL2138" s="3"/>
      <c r="GM2138" s="3"/>
      <c r="GN2138" s="3"/>
    </row>
    <row r="2139" spans="2:196" x14ac:dyDescent="0.2">
      <c r="B2139" s="3"/>
      <c r="C2139" s="3"/>
      <c r="D2139" s="3"/>
      <c r="E2139" s="3"/>
      <c r="F2139" s="6"/>
      <c r="G2139" s="6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  <c r="GN2139" s="3"/>
    </row>
    <row r="2140" spans="2:196" x14ac:dyDescent="0.2">
      <c r="B2140" s="3"/>
      <c r="C2140" s="3"/>
      <c r="D2140" s="3"/>
      <c r="E2140" s="3"/>
      <c r="F2140" s="6"/>
      <c r="G2140" s="6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  <c r="GI2140" s="3"/>
      <c r="GJ2140" s="3"/>
      <c r="GK2140" s="3"/>
      <c r="GL2140" s="3"/>
      <c r="GM2140" s="3"/>
      <c r="GN2140" s="3"/>
    </row>
    <row r="2141" spans="2:196" x14ac:dyDescent="0.2">
      <c r="B2141" s="3"/>
      <c r="C2141" s="3"/>
      <c r="D2141" s="3"/>
      <c r="E2141" s="3"/>
      <c r="F2141" s="6"/>
      <c r="G2141" s="6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  <c r="GI2141" s="3"/>
      <c r="GJ2141" s="3"/>
      <c r="GK2141" s="3"/>
      <c r="GL2141" s="3"/>
      <c r="GM2141" s="3"/>
      <c r="GN2141" s="3"/>
    </row>
    <row r="2142" spans="2:196" x14ac:dyDescent="0.2">
      <c r="B2142" s="3"/>
      <c r="C2142" s="3"/>
      <c r="D2142" s="3"/>
      <c r="E2142" s="3"/>
      <c r="F2142" s="6"/>
      <c r="G2142" s="6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  <c r="GG2142" s="3"/>
      <c r="GH2142" s="3"/>
      <c r="GI2142" s="3"/>
      <c r="GJ2142" s="3"/>
      <c r="GK2142" s="3"/>
      <c r="GL2142" s="3"/>
      <c r="GM2142" s="3"/>
      <c r="GN2142" s="3"/>
    </row>
    <row r="2143" spans="2:196" x14ac:dyDescent="0.2">
      <c r="B2143" s="3"/>
      <c r="C2143" s="3"/>
      <c r="D2143" s="3"/>
      <c r="E2143" s="3"/>
      <c r="F2143" s="6"/>
      <c r="G2143" s="6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  <c r="GG2143" s="3"/>
      <c r="GH2143" s="3"/>
      <c r="GI2143" s="3"/>
      <c r="GJ2143" s="3"/>
      <c r="GK2143" s="3"/>
      <c r="GL2143" s="3"/>
      <c r="GM2143" s="3"/>
      <c r="GN2143" s="3"/>
    </row>
    <row r="2144" spans="2:196" x14ac:dyDescent="0.2">
      <c r="B2144" s="3"/>
      <c r="C2144" s="3"/>
      <c r="D2144" s="3"/>
      <c r="E2144" s="3"/>
      <c r="F2144" s="6"/>
      <c r="G2144" s="6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  <c r="FJ2144" s="3"/>
      <c r="FK2144" s="3"/>
      <c r="FL2144" s="3"/>
      <c r="FM2144" s="3"/>
      <c r="FN2144" s="3"/>
      <c r="FO2144" s="3"/>
      <c r="FP2144" s="3"/>
      <c r="FQ2144" s="3"/>
      <c r="FR2144" s="3"/>
      <c r="FS2144" s="3"/>
      <c r="FT2144" s="3"/>
      <c r="FU2144" s="3"/>
      <c r="FV2144" s="3"/>
      <c r="FW2144" s="3"/>
      <c r="FX2144" s="3"/>
      <c r="FY2144" s="3"/>
      <c r="FZ2144" s="3"/>
      <c r="GA2144" s="3"/>
      <c r="GB2144" s="3"/>
      <c r="GC2144" s="3"/>
      <c r="GD2144" s="3"/>
      <c r="GE2144" s="3"/>
      <c r="GF2144" s="3"/>
      <c r="GG2144" s="3"/>
      <c r="GH2144" s="3"/>
      <c r="GI2144" s="3"/>
      <c r="GJ2144" s="3"/>
      <c r="GK2144" s="3"/>
      <c r="GL2144" s="3"/>
      <c r="GM2144" s="3"/>
      <c r="GN2144" s="3"/>
    </row>
    <row r="2145" spans="2:196" x14ac:dyDescent="0.2">
      <c r="B2145" s="3"/>
      <c r="C2145" s="3"/>
      <c r="D2145" s="3"/>
      <c r="E2145" s="3"/>
      <c r="F2145" s="6"/>
      <c r="G2145" s="6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  <c r="FJ2145" s="3"/>
      <c r="FK2145" s="3"/>
      <c r="FL2145" s="3"/>
      <c r="FM2145" s="3"/>
      <c r="FN2145" s="3"/>
      <c r="FO2145" s="3"/>
      <c r="FP2145" s="3"/>
      <c r="FQ2145" s="3"/>
      <c r="FR2145" s="3"/>
      <c r="FS2145" s="3"/>
      <c r="FT2145" s="3"/>
      <c r="FU2145" s="3"/>
      <c r="FV2145" s="3"/>
      <c r="FW2145" s="3"/>
      <c r="FX2145" s="3"/>
      <c r="FY2145" s="3"/>
      <c r="FZ2145" s="3"/>
      <c r="GA2145" s="3"/>
      <c r="GB2145" s="3"/>
      <c r="GC2145" s="3"/>
      <c r="GD2145" s="3"/>
      <c r="GE2145" s="3"/>
      <c r="GF2145" s="3"/>
      <c r="GG2145" s="3"/>
      <c r="GH2145" s="3"/>
      <c r="GI2145" s="3"/>
      <c r="GJ2145" s="3"/>
      <c r="GK2145" s="3"/>
      <c r="GL2145" s="3"/>
      <c r="GM2145" s="3"/>
      <c r="GN2145" s="3"/>
    </row>
    <row r="2146" spans="2:196" x14ac:dyDescent="0.2">
      <c r="B2146" s="3"/>
      <c r="C2146" s="3"/>
      <c r="D2146" s="3"/>
      <c r="E2146" s="3"/>
      <c r="F2146" s="6"/>
      <c r="G2146" s="6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  <c r="FJ2146" s="3"/>
      <c r="FK2146" s="3"/>
      <c r="FL2146" s="3"/>
      <c r="FM2146" s="3"/>
      <c r="FN2146" s="3"/>
      <c r="FO2146" s="3"/>
      <c r="FP2146" s="3"/>
      <c r="FQ2146" s="3"/>
      <c r="FR2146" s="3"/>
      <c r="FS2146" s="3"/>
      <c r="FT2146" s="3"/>
      <c r="FU2146" s="3"/>
      <c r="FV2146" s="3"/>
      <c r="FW2146" s="3"/>
      <c r="FX2146" s="3"/>
      <c r="FY2146" s="3"/>
      <c r="FZ2146" s="3"/>
      <c r="GA2146" s="3"/>
      <c r="GB2146" s="3"/>
      <c r="GC2146" s="3"/>
      <c r="GD2146" s="3"/>
      <c r="GE2146" s="3"/>
      <c r="GF2146" s="3"/>
      <c r="GG2146" s="3"/>
      <c r="GH2146" s="3"/>
      <c r="GI2146" s="3"/>
      <c r="GJ2146" s="3"/>
      <c r="GK2146" s="3"/>
      <c r="GL2146" s="3"/>
      <c r="GM2146" s="3"/>
      <c r="GN2146" s="3"/>
    </row>
  </sheetData>
  <mergeCells count="29">
    <mergeCell ref="A1:V1"/>
    <mergeCell ref="A2:A4"/>
    <mergeCell ref="B2:B4"/>
    <mergeCell ref="C2:C4"/>
    <mergeCell ref="D2:D4"/>
    <mergeCell ref="E2:E4"/>
    <mergeCell ref="F2:K2"/>
    <mergeCell ref="L2:Q2"/>
    <mergeCell ref="R2:W2"/>
    <mergeCell ref="F3:F4"/>
    <mergeCell ref="W3:W4"/>
    <mergeCell ref="Q3:Q4"/>
    <mergeCell ref="R3:R4"/>
    <mergeCell ref="E178:F178"/>
    <mergeCell ref="S3:S4"/>
    <mergeCell ref="T3:T4"/>
    <mergeCell ref="U3:U4"/>
    <mergeCell ref="V3:V4"/>
    <mergeCell ref="A174:E174"/>
    <mergeCell ref="M3:M4"/>
    <mergeCell ref="N3:N4"/>
    <mergeCell ref="O3:O4"/>
    <mergeCell ref="P3:P4"/>
    <mergeCell ref="G3:G4"/>
    <mergeCell ref="H3:H4"/>
    <mergeCell ref="I3:I4"/>
    <mergeCell ref="J3:J4"/>
    <mergeCell ref="K3:K4"/>
    <mergeCell ref="L3:L4"/>
  </mergeCells>
  <pageMargins left="0.6692913385826772" right="0.51181102362204722" top="0.74803149606299213" bottom="0.47244094488188981" header="0" footer="0"/>
  <pageSetup paperSize="9" scale="39" fitToHeight="7" orientation="landscape" r:id="rId1"/>
  <headerFooter alignWithMargins="0"/>
  <rowBreaks count="5" manualBreakCount="5">
    <brk id="55" max="22" man="1"/>
    <brk id="87" max="22" man="1"/>
    <brk id="153" max="22" man="1"/>
    <brk id="167" max="22" man="1"/>
    <brk id="178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аналіз</vt:lpstr>
      <vt:lpstr>аналіз!Заголовки_для_печати</vt:lpstr>
      <vt:lpstr>аналіз!Область_печати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Петрина Вера</cp:lastModifiedBy>
  <cp:lastPrinted>2024-04-10T05:28:09Z</cp:lastPrinted>
  <dcterms:created xsi:type="dcterms:W3CDTF">2004-10-20T06:45:28Z</dcterms:created>
  <dcterms:modified xsi:type="dcterms:W3CDTF">2024-04-10T05:28:20Z</dcterms:modified>
</cp:coreProperties>
</file>