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mpushyk.VARASH\Downloads\"/>
    </mc:Choice>
  </mc:AlternateContent>
  <xr:revisionPtr revIDLastSave="0" documentId="8_{FE48AB16-F587-4E12-B452-69C4ED501121}" xr6:coauthVersionLast="47" xr6:coauthVersionMax="47" xr10:uidLastSave="{00000000-0000-0000-0000-000000000000}"/>
  <bookViews>
    <workbookView xWindow="1950" yWindow="1950" windowWidth="21600" windowHeight="11385" tabRatio="551" xr2:uid="{00000000-000D-0000-FFFF-FFFF00000000}"/>
  </bookViews>
  <sheets>
    <sheet name="аналіз" sheetId="21" r:id="rId1"/>
  </sheets>
  <definedNames>
    <definedName name="_xlnm._FilterDatabase" localSheetId="0" hidden="1">аналіз!$A$5:$GN$179</definedName>
    <definedName name="_xlnm.Print_Titles" localSheetId="0">аналіз!$2:$5</definedName>
    <definedName name="_xlnm.Print_Area" localSheetId="0">аналіз!$A$1:$W$178</definedName>
  </definedNames>
  <calcPr calcId="181029"/>
</workbook>
</file>

<file path=xl/calcChain.xml><?xml version="1.0" encoding="utf-8"?>
<calcChain xmlns="http://schemas.openxmlformats.org/spreadsheetml/2006/main">
  <c r="O7" i="21" l="1"/>
  <c r="N7" i="21"/>
  <c r="M7" i="21"/>
  <c r="L7" i="21"/>
  <c r="H7" i="21"/>
  <c r="G7" i="21"/>
  <c r="F7" i="21"/>
  <c r="G184" i="21"/>
  <c r="O189" i="21"/>
  <c r="N189" i="21"/>
  <c r="M189" i="21"/>
  <c r="L189" i="21"/>
  <c r="G189" i="21"/>
  <c r="T189" i="21" s="1"/>
  <c r="W189" i="21" s="1"/>
  <c r="F189" i="21"/>
  <c r="R189" i="21" s="1"/>
  <c r="H189" i="21"/>
  <c r="U189" i="21" s="1"/>
  <c r="S189" i="21" l="1"/>
  <c r="V189" i="21"/>
  <c r="H163" i="21"/>
  <c r="L71" i="21" l="1"/>
  <c r="G99" i="21" l="1"/>
  <c r="H99" i="21"/>
  <c r="F99" i="21"/>
  <c r="U36" i="21"/>
  <c r="W36" i="21" s="1"/>
  <c r="U37" i="21"/>
  <c r="T36" i="21"/>
  <c r="T37" i="21"/>
  <c r="W37" i="21" s="1"/>
  <c r="S36" i="21"/>
  <c r="S37" i="21"/>
  <c r="R36" i="21"/>
  <c r="R37" i="21"/>
  <c r="Q36" i="21"/>
  <c r="Q37" i="21"/>
  <c r="Q189" i="21" s="1"/>
  <c r="P36" i="21"/>
  <c r="P37" i="21"/>
  <c r="P189" i="21" s="1"/>
  <c r="M9" i="21"/>
  <c r="N9" i="21"/>
  <c r="O9" i="21"/>
  <c r="L9" i="21"/>
  <c r="K36" i="21"/>
  <c r="K37" i="21"/>
  <c r="K189" i="21" s="1"/>
  <c r="J36" i="21"/>
  <c r="J37" i="21"/>
  <c r="J189" i="21" s="1"/>
  <c r="G9" i="21"/>
  <c r="H9" i="21"/>
  <c r="F9" i="21"/>
  <c r="V36" i="21" l="1"/>
  <c r="V37" i="21"/>
  <c r="N3" i="21"/>
  <c r="M193" i="21" l="1"/>
  <c r="N193" i="21"/>
  <c r="O193" i="21"/>
  <c r="L193" i="21"/>
  <c r="G193" i="21"/>
  <c r="T193" i="21" s="1"/>
  <c r="H193" i="21"/>
  <c r="U193" i="21" s="1"/>
  <c r="F193" i="21"/>
  <c r="S193" i="21" s="1"/>
  <c r="R193" i="21" l="1"/>
  <c r="Q193" i="21"/>
  <c r="V193" i="21"/>
  <c r="K193" i="21"/>
  <c r="J193" i="21"/>
  <c r="W193" i="21"/>
  <c r="P193" i="21"/>
  <c r="N51" i="21" l="1"/>
  <c r="H148" i="21"/>
  <c r="G51" i="21" l="1"/>
  <c r="U151" i="21" l="1"/>
  <c r="T151" i="21"/>
  <c r="S151" i="21"/>
  <c r="R151" i="2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33" i="21"/>
  <c r="Q34" i="21"/>
  <c r="Q35" i="21"/>
  <c r="Q39" i="21"/>
  <c r="Q40" i="21"/>
  <c r="Q41" i="21"/>
  <c r="Q42" i="21"/>
  <c r="Q43" i="21"/>
  <c r="Q44" i="21"/>
  <c r="Q45" i="21"/>
  <c r="Q46" i="21"/>
  <c r="Q47" i="21"/>
  <c r="Q48" i="21"/>
  <c r="Q49" i="21"/>
  <c r="Q50" i="21"/>
  <c r="Q52" i="21"/>
  <c r="Q53" i="21"/>
  <c r="Q54" i="21"/>
  <c r="Q55" i="21"/>
  <c r="Q56" i="21"/>
  <c r="Q57" i="21"/>
  <c r="Q58" i="21"/>
  <c r="Q59" i="21"/>
  <c r="Q60" i="21"/>
  <c r="Q61" i="21"/>
  <c r="Q62" i="21"/>
  <c r="Q63" i="21"/>
  <c r="Q64" i="21"/>
  <c r="Q65" i="21"/>
  <c r="Q66" i="21"/>
  <c r="Q67" i="21"/>
  <c r="Q68" i="21"/>
  <c r="Q69" i="21"/>
  <c r="Q70" i="21"/>
  <c r="Q72" i="21"/>
  <c r="Q73" i="21"/>
  <c r="Q74" i="21"/>
  <c r="Q75" i="21"/>
  <c r="Q77" i="21"/>
  <c r="Q78" i="21"/>
  <c r="Q79" i="21"/>
  <c r="Q80" i="21"/>
  <c r="Q81" i="21"/>
  <c r="Q82" i="21"/>
  <c r="Q83" i="21"/>
  <c r="Q84" i="21"/>
  <c r="Q85" i="21"/>
  <c r="Q87" i="21"/>
  <c r="Q88" i="21"/>
  <c r="Q89" i="21"/>
  <c r="Q90" i="21"/>
  <c r="Q91" i="21"/>
  <c r="Q92" i="21"/>
  <c r="Q93" i="21"/>
  <c r="Q94" i="21"/>
  <c r="Q95" i="21"/>
  <c r="Q96" i="21"/>
  <c r="Q97" i="21"/>
  <c r="Q98" i="21"/>
  <c r="Q100" i="21"/>
  <c r="Q101" i="21"/>
  <c r="Q102" i="21"/>
  <c r="Q103" i="21"/>
  <c r="Q104" i="21"/>
  <c r="Q105" i="21"/>
  <c r="Q106" i="21"/>
  <c r="Q107" i="21"/>
  <c r="Q108" i="21"/>
  <c r="Q109" i="21"/>
  <c r="Q110" i="21"/>
  <c r="Q111" i="21"/>
  <c r="Q112" i="21"/>
  <c r="Q113" i="21"/>
  <c r="Q114" i="21"/>
  <c r="Q115" i="21"/>
  <c r="Q116" i="21"/>
  <c r="Q117" i="21"/>
  <c r="Q118" i="21"/>
  <c r="Q119" i="21"/>
  <c r="Q120" i="21"/>
  <c r="Q121" i="21"/>
  <c r="Q122" i="21"/>
  <c r="Q123" i="21"/>
  <c r="Q124" i="21"/>
  <c r="Q125" i="21"/>
  <c r="Q126" i="21"/>
  <c r="Q127" i="21"/>
  <c r="Q128" i="21"/>
  <c r="Q129" i="21"/>
  <c r="Q130" i="21"/>
  <c r="Q131" i="21"/>
  <c r="Q132" i="21"/>
  <c r="Q133" i="21"/>
  <c r="Q134" i="21"/>
  <c r="Q135" i="21"/>
  <c r="Q137" i="21"/>
  <c r="Q138" i="21"/>
  <c r="Q139" i="21"/>
  <c r="Q140" i="21"/>
  <c r="Q141" i="21"/>
  <c r="Q142" i="21"/>
  <c r="Q143" i="21"/>
  <c r="Q144" i="21"/>
  <c r="Q145" i="21"/>
  <c r="Q146" i="21"/>
  <c r="Q147" i="21"/>
  <c r="Q149" i="21"/>
  <c r="Q150" i="21"/>
  <c r="Q152" i="21"/>
  <c r="Q153" i="21"/>
  <c r="Q154" i="21"/>
  <c r="Q155" i="21"/>
  <c r="Q156" i="21"/>
  <c r="Q157" i="21"/>
  <c r="Q158" i="21"/>
  <c r="Q159" i="21"/>
  <c r="Q160" i="21"/>
  <c r="Q161" i="21"/>
  <c r="Q162" i="21"/>
  <c r="Q151" i="21"/>
  <c r="P10" i="21"/>
  <c r="P11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9" i="21"/>
  <c r="P40" i="21"/>
  <c r="P41" i="21"/>
  <c r="P42" i="21"/>
  <c r="P43" i="21"/>
  <c r="P44" i="21"/>
  <c r="P45" i="21"/>
  <c r="P46" i="21"/>
  <c r="P47" i="21"/>
  <c r="P48" i="21"/>
  <c r="P49" i="21"/>
  <c r="P50" i="21"/>
  <c r="P52" i="21"/>
  <c r="P53" i="21"/>
  <c r="P54" i="21"/>
  <c r="P55" i="21"/>
  <c r="P56" i="21"/>
  <c r="P57" i="21"/>
  <c r="P58" i="21"/>
  <c r="P59" i="21"/>
  <c r="P60" i="21"/>
  <c r="P61" i="21"/>
  <c r="P62" i="21"/>
  <c r="P63" i="21"/>
  <c r="P64" i="21"/>
  <c r="P65" i="21"/>
  <c r="P66" i="21"/>
  <c r="P67" i="21"/>
  <c r="P68" i="21"/>
  <c r="P69" i="21"/>
  <c r="P70" i="21"/>
  <c r="P72" i="21"/>
  <c r="P73" i="21"/>
  <c r="P74" i="21"/>
  <c r="P75" i="21"/>
  <c r="P77" i="21"/>
  <c r="P78" i="21"/>
  <c r="P79" i="21"/>
  <c r="P80" i="21"/>
  <c r="P81" i="21"/>
  <c r="P82" i="21"/>
  <c r="P83" i="21"/>
  <c r="P84" i="21"/>
  <c r="P85" i="21"/>
  <c r="P87" i="21"/>
  <c r="P88" i="21"/>
  <c r="P89" i="21"/>
  <c r="P90" i="21"/>
  <c r="P91" i="21"/>
  <c r="P92" i="21"/>
  <c r="P93" i="21"/>
  <c r="P94" i="21"/>
  <c r="P95" i="21"/>
  <c r="P96" i="21"/>
  <c r="P97" i="21"/>
  <c r="P98" i="21"/>
  <c r="P100" i="21"/>
  <c r="P101" i="21"/>
  <c r="P102" i="21"/>
  <c r="P103" i="21"/>
  <c r="P104" i="21"/>
  <c r="P105" i="21"/>
  <c r="P106" i="21"/>
  <c r="P107" i="21"/>
  <c r="P108" i="21"/>
  <c r="P109" i="21"/>
  <c r="P110" i="21"/>
  <c r="P111" i="21"/>
  <c r="P112" i="21"/>
  <c r="P113" i="21"/>
  <c r="P114" i="21"/>
  <c r="P115" i="21"/>
  <c r="P116" i="21"/>
  <c r="P117" i="21"/>
  <c r="P118" i="21"/>
  <c r="P119" i="21"/>
  <c r="P120" i="21"/>
  <c r="P121" i="21"/>
  <c r="P122" i="21"/>
  <c r="P123" i="21"/>
  <c r="P124" i="21"/>
  <c r="P125" i="21"/>
  <c r="P126" i="21"/>
  <c r="P127" i="21"/>
  <c r="P128" i="21"/>
  <c r="P129" i="21"/>
  <c r="P130" i="21"/>
  <c r="P131" i="21"/>
  <c r="P132" i="21"/>
  <c r="P133" i="21"/>
  <c r="P134" i="21"/>
  <c r="P135" i="21"/>
  <c r="P137" i="21"/>
  <c r="P138" i="21"/>
  <c r="P139" i="21"/>
  <c r="P140" i="21"/>
  <c r="P141" i="21"/>
  <c r="P142" i="21"/>
  <c r="P143" i="21"/>
  <c r="P144" i="21"/>
  <c r="P145" i="21"/>
  <c r="P146" i="21"/>
  <c r="P147" i="21"/>
  <c r="P149" i="21"/>
  <c r="P150" i="21"/>
  <c r="P152" i="21"/>
  <c r="P153" i="21"/>
  <c r="P154" i="21"/>
  <c r="P155" i="21"/>
  <c r="P156" i="21"/>
  <c r="P157" i="21"/>
  <c r="P158" i="21"/>
  <c r="P159" i="21"/>
  <c r="P160" i="21"/>
  <c r="P161" i="21"/>
  <c r="P162" i="21"/>
  <c r="P151" i="21"/>
  <c r="M148" i="21"/>
  <c r="N148" i="21"/>
  <c r="O148" i="21"/>
  <c r="L148" i="21"/>
  <c r="W151" i="21" l="1"/>
  <c r="Q148" i="21"/>
  <c r="P148" i="21"/>
  <c r="V151" i="21"/>
  <c r="S173" i="21"/>
  <c r="P178" i="21" l="1"/>
  <c r="J178" i="21"/>
  <c r="F184" i="21" l="1"/>
  <c r="H191" i="21"/>
  <c r="P164" i="21" l="1"/>
  <c r="P165" i="21"/>
  <c r="P166" i="21"/>
  <c r="P167" i="21"/>
  <c r="P168" i="21"/>
  <c r="P169" i="21"/>
  <c r="P170" i="21"/>
  <c r="P171" i="21"/>
  <c r="P172" i="21"/>
  <c r="P173" i="21"/>
  <c r="P175" i="21"/>
  <c r="P176" i="21"/>
  <c r="P179" i="21"/>
  <c r="P180" i="21"/>
  <c r="P181" i="21"/>
  <c r="P182" i="21"/>
  <c r="P183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2" i="21"/>
  <c r="J73" i="21"/>
  <c r="J74" i="21"/>
  <c r="J75" i="21"/>
  <c r="J77" i="21"/>
  <c r="J78" i="21"/>
  <c r="J79" i="21"/>
  <c r="J80" i="21"/>
  <c r="J81" i="21"/>
  <c r="J82" i="21"/>
  <c r="J83" i="21"/>
  <c r="J84" i="21"/>
  <c r="J85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100" i="21"/>
  <c r="J101" i="21"/>
  <c r="J102" i="21"/>
  <c r="J103" i="21"/>
  <c r="J104" i="21"/>
  <c r="J105" i="21"/>
  <c r="J106" i="21"/>
  <c r="J107" i="21"/>
  <c r="J108" i="21"/>
  <c r="J109" i="21"/>
  <c r="J110" i="21"/>
  <c r="J111" i="21"/>
  <c r="J112" i="21"/>
  <c r="J113" i="21"/>
  <c r="J114" i="21"/>
  <c r="J115" i="21"/>
  <c r="J116" i="21"/>
  <c r="J117" i="21"/>
  <c r="J118" i="21"/>
  <c r="J119" i="21"/>
  <c r="J120" i="21"/>
  <c r="J121" i="21"/>
  <c r="J122" i="21"/>
  <c r="J123" i="21"/>
  <c r="J124" i="21"/>
  <c r="J125" i="21"/>
  <c r="J126" i="21"/>
  <c r="J127" i="21"/>
  <c r="J128" i="21"/>
  <c r="J129" i="21"/>
  <c r="J130" i="21"/>
  <c r="J131" i="21"/>
  <c r="J132" i="21"/>
  <c r="J133" i="21"/>
  <c r="J134" i="21"/>
  <c r="J135" i="21"/>
  <c r="J137" i="21"/>
  <c r="J138" i="21"/>
  <c r="J139" i="21"/>
  <c r="J140" i="21"/>
  <c r="J141" i="21"/>
  <c r="J142" i="21"/>
  <c r="J143" i="21"/>
  <c r="J144" i="21"/>
  <c r="J145" i="21"/>
  <c r="J146" i="21"/>
  <c r="J147" i="21"/>
  <c r="J149" i="21"/>
  <c r="J150" i="21"/>
  <c r="J152" i="21"/>
  <c r="J153" i="21"/>
  <c r="J154" i="21"/>
  <c r="J155" i="21"/>
  <c r="J156" i="21"/>
  <c r="J157" i="21"/>
  <c r="J158" i="21"/>
  <c r="J159" i="21"/>
  <c r="J160" i="21"/>
  <c r="J161" i="21"/>
  <c r="J162" i="21"/>
  <c r="J164" i="21"/>
  <c r="J165" i="21"/>
  <c r="J166" i="21"/>
  <c r="J167" i="21"/>
  <c r="J168" i="21"/>
  <c r="J169" i="21"/>
  <c r="J170" i="21"/>
  <c r="J171" i="21"/>
  <c r="J172" i="21"/>
  <c r="J173" i="21"/>
  <c r="J175" i="21"/>
  <c r="J176" i="21"/>
  <c r="J179" i="21"/>
  <c r="J180" i="21"/>
  <c r="J181" i="21"/>
  <c r="J182" i="21"/>
  <c r="J183" i="21"/>
  <c r="F191" i="21"/>
  <c r="S191" i="21" s="1"/>
  <c r="O191" i="21"/>
  <c r="N191" i="21"/>
  <c r="M191" i="21"/>
  <c r="L191" i="21"/>
  <c r="G191" i="21"/>
  <c r="K191" i="21" s="1"/>
  <c r="R191" i="21" l="1"/>
  <c r="P191" i="21"/>
  <c r="U191" i="21"/>
  <c r="Q191" i="21"/>
  <c r="J191" i="21"/>
  <c r="T191" i="21"/>
  <c r="H192" i="21"/>
  <c r="L192" i="21"/>
  <c r="M192" i="21"/>
  <c r="N192" i="21"/>
  <c r="O192" i="21"/>
  <c r="G192" i="21"/>
  <c r="K110" i="21"/>
  <c r="R110" i="21"/>
  <c r="S110" i="21"/>
  <c r="T110" i="21"/>
  <c r="U110" i="21"/>
  <c r="K112" i="21"/>
  <c r="R112" i="21"/>
  <c r="S112" i="21"/>
  <c r="T112" i="21"/>
  <c r="U112" i="21"/>
  <c r="K113" i="21"/>
  <c r="R113" i="21"/>
  <c r="S113" i="21"/>
  <c r="T113" i="21"/>
  <c r="U113" i="21"/>
  <c r="F192" i="21"/>
  <c r="G194" i="21"/>
  <c r="H194" i="21"/>
  <c r="L194" i="21"/>
  <c r="M194" i="21"/>
  <c r="N194" i="21"/>
  <c r="O194" i="21"/>
  <c r="F194" i="21"/>
  <c r="S194" i="21" s="1"/>
  <c r="G198" i="21"/>
  <c r="H198" i="21"/>
  <c r="L198" i="21"/>
  <c r="M198" i="21"/>
  <c r="N198" i="21"/>
  <c r="O198" i="21"/>
  <c r="F198" i="21"/>
  <c r="R198" i="21" s="1"/>
  <c r="U150" i="21"/>
  <c r="U152" i="21"/>
  <c r="U153" i="21"/>
  <c r="U154" i="21"/>
  <c r="U155" i="21"/>
  <c r="U156" i="21"/>
  <c r="U157" i="21"/>
  <c r="U158" i="21"/>
  <c r="U159" i="21"/>
  <c r="U160" i="21"/>
  <c r="U161" i="21"/>
  <c r="U162" i="21"/>
  <c r="R192" i="21" l="1"/>
  <c r="S192" i="21"/>
  <c r="V191" i="21"/>
  <c r="W113" i="21"/>
  <c r="K192" i="21"/>
  <c r="J192" i="21"/>
  <c r="P198" i="21"/>
  <c r="Q198" i="21"/>
  <c r="Q194" i="21"/>
  <c r="P194" i="21"/>
  <c r="V110" i="21"/>
  <c r="P192" i="21"/>
  <c r="Q192" i="21"/>
  <c r="V112" i="21"/>
  <c r="W191" i="21"/>
  <c r="P7" i="21"/>
  <c r="Q7" i="21"/>
  <c r="J198" i="21"/>
  <c r="K198" i="21"/>
  <c r="J194" i="21"/>
  <c r="K194" i="21"/>
  <c r="W110" i="21"/>
  <c r="V113" i="21"/>
  <c r="W112" i="21"/>
  <c r="U192" i="21"/>
  <c r="T192" i="21"/>
  <c r="V192" i="21" l="1"/>
  <c r="W192" i="21"/>
  <c r="O163" i="21"/>
  <c r="O99" i="21"/>
  <c r="G148" i="21" l="1"/>
  <c r="J148" i="21" s="1"/>
  <c r="K162" i="21"/>
  <c r="U171" i="21"/>
  <c r="U172" i="21"/>
  <c r="T171" i="21"/>
  <c r="T172" i="21"/>
  <c r="S171" i="21"/>
  <c r="S172" i="21"/>
  <c r="R171" i="21"/>
  <c r="R172" i="21"/>
  <c r="Q169" i="21"/>
  <c r="Q171" i="21"/>
  <c r="Q172" i="21"/>
  <c r="T152" i="21"/>
  <c r="S152" i="21"/>
  <c r="R152" i="21"/>
  <c r="M163" i="21"/>
  <c r="W152" i="21" l="1"/>
  <c r="V152" i="21"/>
  <c r="W171" i="21"/>
  <c r="W172" i="21"/>
  <c r="V172" i="21"/>
  <c r="V171" i="21"/>
  <c r="N163" i="21"/>
  <c r="P163" i="21" s="1"/>
  <c r="G163" i="21"/>
  <c r="J163" i="21" s="1"/>
  <c r="T162" i="21"/>
  <c r="W162" i="21" l="1"/>
  <c r="V162" i="21"/>
  <c r="L163" i="21"/>
  <c r="F148" i="21" l="1"/>
  <c r="R162" i="21"/>
  <c r="S162" i="21"/>
  <c r="F163" i="21" l="1"/>
  <c r="Q170" i="21" l="1"/>
  <c r="Q167" i="21"/>
  <c r="Q173" i="21"/>
  <c r="Q168" i="21"/>
  <c r="Q166" i="21"/>
  <c r="K159" i="21"/>
  <c r="K150" i="21"/>
  <c r="H184" i="21"/>
  <c r="J184" i="21" l="1"/>
  <c r="T141" i="21" l="1"/>
  <c r="T140" i="21"/>
  <c r="T139" i="21"/>
  <c r="T137" i="21"/>
  <c r="O76" i="21"/>
  <c r="T150" i="21" l="1"/>
  <c r="V150" i="21" l="1"/>
  <c r="W150" i="21"/>
  <c r="R150" i="21"/>
  <c r="S150" i="21"/>
  <c r="K40" i="21" l="1"/>
  <c r="R40" i="21"/>
  <c r="S40" i="21"/>
  <c r="T40" i="21"/>
  <c r="U40" i="21"/>
  <c r="V40" i="21" l="1"/>
  <c r="W40" i="21"/>
  <c r="U88" i="21"/>
  <c r="U198" i="21" l="1"/>
  <c r="T198" i="21"/>
  <c r="S198" i="21"/>
  <c r="V198" i="21" l="1"/>
  <c r="W198" i="21"/>
  <c r="K88" i="21"/>
  <c r="M99" i="21" l="1"/>
  <c r="H136" i="21" l="1"/>
  <c r="N99" i="21" l="1"/>
  <c r="L99" i="21"/>
  <c r="P99" i="21" l="1"/>
  <c r="Q99" i="21"/>
  <c r="K130" i="21"/>
  <c r="R130" i="21"/>
  <c r="S130" i="21"/>
  <c r="T130" i="21"/>
  <c r="U130" i="21"/>
  <c r="V130" i="21" l="1"/>
  <c r="W130" i="21"/>
  <c r="K167" i="21"/>
  <c r="U167" i="21"/>
  <c r="T167" i="21"/>
  <c r="S167" i="21"/>
  <c r="R167" i="21"/>
  <c r="W167" i="21" l="1"/>
  <c r="V167" i="21"/>
  <c r="Q165" i="21" l="1"/>
  <c r="K170" i="21"/>
  <c r="U170" i="21" l="1"/>
  <c r="K161" i="21"/>
  <c r="T170" i="21" l="1"/>
  <c r="W170" i="21" s="1"/>
  <c r="V170" i="21" l="1"/>
  <c r="R170" i="21"/>
  <c r="S170" i="21"/>
  <c r="T88" i="21" l="1"/>
  <c r="W88" i="21" s="1"/>
  <c r="T89" i="21"/>
  <c r="T90" i="21"/>
  <c r="T91" i="21"/>
  <c r="S88" i="21"/>
  <c r="S89" i="21"/>
  <c r="S90" i="21"/>
  <c r="S91" i="21"/>
  <c r="R88" i="21"/>
  <c r="R89" i="21"/>
  <c r="R90" i="21"/>
  <c r="R91" i="21"/>
  <c r="V88" i="21" l="1"/>
  <c r="Q9" i="21" l="1"/>
  <c r="P9" i="21"/>
  <c r="K9" i="21"/>
  <c r="J9" i="21"/>
  <c r="U9" i="21"/>
  <c r="T9" i="21"/>
  <c r="S9" i="21"/>
  <c r="R9" i="21"/>
  <c r="M86" i="21"/>
  <c r="O3" i="21" l="1"/>
  <c r="T161" i="21" l="1"/>
  <c r="T159" i="21"/>
  <c r="S161" i="21"/>
  <c r="S159" i="21"/>
  <c r="R161" i="21"/>
  <c r="R159" i="21"/>
  <c r="W159" i="21" l="1"/>
  <c r="V159" i="21"/>
  <c r="V161" i="21"/>
  <c r="W161" i="21"/>
  <c r="T10" i="21"/>
  <c r="S169" i="21"/>
  <c r="S72" i="21" l="1"/>
  <c r="J99" i="21" l="1"/>
  <c r="U119" i="21"/>
  <c r="U120" i="21"/>
  <c r="U121" i="21"/>
  <c r="U122" i="21"/>
  <c r="U123" i="21"/>
  <c r="U124" i="21"/>
  <c r="U125" i="21"/>
  <c r="U126" i="21"/>
  <c r="T119" i="21"/>
  <c r="T120" i="21"/>
  <c r="T121" i="21"/>
  <c r="T122" i="21"/>
  <c r="T123" i="21"/>
  <c r="T124" i="21"/>
  <c r="T125" i="21"/>
  <c r="T126" i="21"/>
  <c r="K119" i="21"/>
  <c r="K120" i="21"/>
  <c r="K121" i="21"/>
  <c r="K122" i="21"/>
  <c r="K123" i="21"/>
  <c r="K124" i="21"/>
  <c r="K125" i="21"/>
  <c r="K126" i="21"/>
  <c r="U85" i="21"/>
  <c r="T85" i="21"/>
  <c r="S85" i="21"/>
  <c r="R85" i="21"/>
  <c r="K85" i="21"/>
  <c r="W126" i="21" l="1"/>
  <c r="V122" i="21"/>
  <c r="W85" i="21"/>
  <c r="V125" i="21"/>
  <c r="V121" i="21"/>
  <c r="W124" i="21"/>
  <c r="W120" i="21"/>
  <c r="V120" i="21"/>
  <c r="V123" i="21"/>
  <c r="V119" i="21"/>
  <c r="W123" i="21"/>
  <c r="W122" i="21"/>
  <c r="V124" i="21"/>
  <c r="W119" i="21"/>
  <c r="W125" i="21"/>
  <c r="W121" i="21"/>
  <c r="V126" i="21"/>
  <c r="V85" i="21"/>
  <c r="K160" i="21"/>
  <c r="K158" i="21"/>
  <c r="U31" i="21" l="1"/>
  <c r="T31" i="21"/>
  <c r="S31" i="21"/>
  <c r="R31" i="21"/>
  <c r="K31" i="21"/>
  <c r="K32" i="21"/>
  <c r="R32" i="21"/>
  <c r="S32" i="21"/>
  <c r="T32" i="21"/>
  <c r="U32" i="21"/>
  <c r="O38" i="21"/>
  <c r="M38" i="21"/>
  <c r="L38" i="21"/>
  <c r="N38" i="21"/>
  <c r="Q38" i="21" l="1"/>
  <c r="P38" i="21"/>
  <c r="J7" i="21"/>
  <c r="W31" i="21"/>
  <c r="V32" i="21"/>
  <c r="W32" i="21"/>
  <c r="V31" i="21"/>
  <c r="S163" i="21" l="1"/>
  <c r="H38" i="21"/>
  <c r="F38" i="21"/>
  <c r="G38" i="21"/>
  <c r="J38" i="21" l="1"/>
  <c r="U169" i="21"/>
  <c r="T169" i="21"/>
  <c r="R169" i="21"/>
  <c r="K169" i="21"/>
  <c r="T157" i="21"/>
  <c r="T158" i="21"/>
  <c r="T160" i="21"/>
  <c r="S157" i="21"/>
  <c r="S158" i="21"/>
  <c r="S160" i="21"/>
  <c r="R157" i="21"/>
  <c r="R158" i="21"/>
  <c r="R160" i="21"/>
  <c r="W160" i="21" l="1"/>
  <c r="V160" i="21"/>
  <c r="V157" i="21"/>
  <c r="W157" i="21"/>
  <c r="V158" i="21"/>
  <c r="W158" i="21"/>
  <c r="W169" i="21"/>
  <c r="V169" i="21"/>
  <c r="K42" i="21"/>
  <c r="K43" i="21"/>
  <c r="U43" i="21"/>
  <c r="T43" i="21"/>
  <c r="S43" i="21"/>
  <c r="R43" i="21"/>
  <c r="W43" i="21" l="1"/>
  <c r="V43" i="21"/>
  <c r="K168" i="21" l="1"/>
  <c r="U168" i="21"/>
  <c r="T168" i="21" l="1"/>
  <c r="V168" i="21" s="1"/>
  <c r="R168" i="21"/>
  <c r="S168" i="21"/>
  <c r="W168" i="21" l="1"/>
  <c r="U165" i="21"/>
  <c r="T165" i="21"/>
  <c r="S165" i="21"/>
  <c r="R165" i="21"/>
  <c r="T41" i="21"/>
  <c r="T42" i="21"/>
  <c r="T44" i="21"/>
  <c r="T45" i="21"/>
  <c r="T46" i="21"/>
  <c r="T47" i="21"/>
  <c r="T48" i="21"/>
  <c r="T49" i="21"/>
  <c r="T50" i="21"/>
  <c r="V165" i="21" l="1"/>
  <c r="W165" i="21"/>
  <c r="U41" i="21"/>
  <c r="V41" i="21" s="1"/>
  <c r="U42" i="21"/>
  <c r="V42" i="21" s="1"/>
  <c r="U44" i="21"/>
  <c r="V44" i="21" s="1"/>
  <c r="S41" i="21"/>
  <c r="S42" i="21"/>
  <c r="S44" i="21"/>
  <c r="R41" i="21"/>
  <c r="R42" i="21"/>
  <c r="R44" i="21"/>
  <c r="Q175" i="21"/>
  <c r="Q176" i="21"/>
  <c r="K175" i="21"/>
  <c r="K176" i="21"/>
  <c r="N71" i="21"/>
  <c r="W44" i="21" l="1"/>
  <c r="W42" i="21"/>
  <c r="W41" i="21"/>
  <c r="K173" i="21"/>
  <c r="K165" i="21"/>
  <c r="U173" i="21"/>
  <c r="T173" i="21"/>
  <c r="R173" i="21"/>
  <c r="V173" i="21" l="1"/>
  <c r="W173" i="21"/>
  <c r="U164" i="21" l="1"/>
  <c r="T164" i="21"/>
  <c r="S164" i="21"/>
  <c r="R164" i="21"/>
  <c r="Q164" i="21"/>
  <c r="K164" i="21"/>
  <c r="W164" i="21" l="1"/>
  <c r="V164" i="21"/>
  <c r="U145" i="21" l="1"/>
  <c r="U146" i="21"/>
  <c r="T145" i="21"/>
  <c r="T146" i="21"/>
  <c r="S145" i="21"/>
  <c r="S146" i="21"/>
  <c r="R145" i="21"/>
  <c r="R146" i="21"/>
  <c r="K145" i="21"/>
  <c r="K146" i="21"/>
  <c r="R119" i="21"/>
  <c r="R120" i="21"/>
  <c r="R121" i="21"/>
  <c r="R122" i="21"/>
  <c r="R123" i="21"/>
  <c r="R124" i="21"/>
  <c r="R125" i="21"/>
  <c r="R126" i="21"/>
  <c r="R127" i="21"/>
  <c r="R128" i="21"/>
  <c r="R129" i="21"/>
  <c r="R131" i="21"/>
  <c r="R132" i="21"/>
  <c r="R133" i="21"/>
  <c r="R134" i="21"/>
  <c r="R135" i="21"/>
  <c r="S119" i="21"/>
  <c r="S120" i="21"/>
  <c r="S121" i="21"/>
  <c r="S122" i="21"/>
  <c r="S123" i="21"/>
  <c r="S124" i="21"/>
  <c r="S125" i="21"/>
  <c r="S126" i="21"/>
  <c r="S127" i="21"/>
  <c r="S128" i="21"/>
  <c r="S129" i="21"/>
  <c r="S131" i="21"/>
  <c r="S132" i="21"/>
  <c r="S133" i="21"/>
  <c r="S134" i="21"/>
  <c r="S135" i="21"/>
  <c r="U127" i="21"/>
  <c r="U128" i="21"/>
  <c r="U129" i="21"/>
  <c r="U131" i="21"/>
  <c r="U132" i="21"/>
  <c r="U133" i="21"/>
  <c r="U134" i="21"/>
  <c r="U135" i="21"/>
  <c r="K127" i="21"/>
  <c r="K128" i="21"/>
  <c r="K129" i="21"/>
  <c r="K131" i="21"/>
  <c r="K132" i="21"/>
  <c r="K133" i="21"/>
  <c r="K134" i="21"/>
  <c r="K135" i="21"/>
  <c r="V145" i="21" l="1"/>
  <c r="W146" i="21"/>
  <c r="W145" i="21"/>
  <c r="V146" i="21"/>
  <c r="R99" i="21"/>
  <c r="L136" i="21"/>
  <c r="G136" i="21"/>
  <c r="J136" i="21" s="1"/>
  <c r="F136" i="21"/>
  <c r="O136" i="21"/>
  <c r="M136" i="21"/>
  <c r="N136" i="21"/>
  <c r="T127" i="21"/>
  <c r="W127" i="21" s="1"/>
  <c r="T128" i="21"/>
  <c r="W128" i="21" s="1"/>
  <c r="T129" i="21"/>
  <c r="W129" i="21" s="1"/>
  <c r="T131" i="21"/>
  <c r="W131" i="21" s="1"/>
  <c r="T132" i="21"/>
  <c r="W132" i="21" s="1"/>
  <c r="T133" i="21"/>
  <c r="W133" i="21" s="1"/>
  <c r="T134" i="21"/>
  <c r="W134" i="21" s="1"/>
  <c r="T135" i="21"/>
  <c r="P136" i="21" l="1"/>
  <c r="Q136" i="21"/>
  <c r="T99" i="21"/>
  <c r="S99" i="21"/>
  <c r="V135" i="21"/>
  <c r="W135" i="21"/>
  <c r="U147" i="21" l="1"/>
  <c r="U149" i="21"/>
  <c r="U163" i="21"/>
  <c r="U166" i="21"/>
  <c r="U39" i="21"/>
  <c r="U45" i="21"/>
  <c r="V45" i="21" s="1"/>
  <c r="U46" i="21"/>
  <c r="V46" i="21" s="1"/>
  <c r="U47" i="21"/>
  <c r="V47" i="21" s="1"/>
  <c r="U48" i="21"/>
  <c r="U49" i="21"/>
  <c r="U50" i="21"/>
  <c r="U52" i="21"/>
  <c r="U53" i="21"/>
  <c r="U54" i="21"/>
  <c r="U55" i="21"/>
  <c r="U56" i="21"/>
  <c r="U57" i="21"/>
  <c r="U58" i="21"/>
  <c r="U59" i="21"/>
  <c r="U60" i="21"/>
  <c r="U61" i="21"/>
  <c r="U62" i="21"/>
  <c r="U7" i="21" s="1"/>
  <c r="U63" i="21"/>
  <c r="U64" i="21"/>
  <c r="U65" i="21"/>
  <c r="U66" i="21"/>
  <c r="U67" i="21"/>
  <c r="U68" i="21"/>
  <c r="U69" i="21"/>
  <c r="U70" i="21"/>
  <c r="U72" i="21"/>
  <c r="U73" i="21"/>
  <c r="U74" i="21"/>
  <c r="U75" i="21"/>
  <c r="U77" i="21"/>
  <c r="U78" i="21"/>
  <c r="U79" i="21"/>
  <c r="U80" i="21"/>
  <c r="U81" i="21"/>
  <c r="U82" i="21"/>
  <c r="U83" i="21"/>
  <c r="U84" i="21"/>
  <c r="U87" i="21"/>
  <c r="U89" i="21"/>
  <c r="U90" i="21"/>
  <c r="U91" i="21"/>
  <c r="U92" i="21"/>
  <c r="U93" i="21"/>
  <c r="U94" i="21"/>
  <c r="U95" i="21"/>
  <c r="U96" i="21"/>
  <c r="U97" i="21"/>
  <c r="U98" i="21"/>
  <c r="U100" i="21"/>
  <c r="U101" i="21"/>
  <c r="U102" i="21"/>
  <c r="U103" i="21"/>
  <c r="U104" i="21"/>
  <c r="U105" i="21"/>
  <c r="U106" i="21"/>
  <c r="U107" i="21"/>
  <c r="U108" i="21"/>
  <c r="U109" i="21"/>
  <c r="U111" i="21"/>
  <c r="U114" i="21"/>
  <c r="U115" i="21"/>
  <c r="U116" i="21"/>
  <c r="U117" i="21"/>
  <c r="U118" i="21"/>
  <c r="U137" i="21"/>
  <c r="U138" i="21"/>
  <c r="U139" i="21"/>
  <c r="U140" i="21"/>
  <c r="U141" i="21"/>
  <c r="U142" i="21"/>
  <c r="U143" i="21"/>
  <c r="U144" i="21"/>
  <c r="U33" i="21"/>
  <c r="U34" i="21"/>
  <c r="U35" i="21"/>
  <c r="U11" i="21"/>
  <c r="U12" i="21"/>
  <c r="U13" i="21"/>
  <c r="U14" i="21"/>
  <c r="U15" i="21"/>
  <c r="U16" i="21"/>
  <c r="U17" i="21"/>
  <c r="U18" i="21"/>
  <c r="U19" i="21"/>
  <c r="U20" i="21"/>
  <c r="U21" i="21"/>
  <c r="U22" i="21"/>
  <c r="U23" i="21"/>
  <c r="U24" i="21"/>
  <c r="U25" i="21"/>
  <c r="U26" i="21"/>
  <c r="U27" i="21"/>
  <c r="U28" i="21"/>
  <c r="U29" i="21"/>
  <c r="U30" i="21"/>
  <c r="U10" i="21"/>
  <c r="U99" i="21" l="1"/>
  <c r="W89" i="21"/>
  <c r="V89" i="21"/>
  <c r="W91" i="21"/>
  <c r="V91" i="21"/>
  <c r="W90" i="21"/>
  <c r="V90" i="21"/>
  <c r="V129" i="21"/>
  <c r="V132" i="21"/>
  <c r="V128" i="21"/>
  <c r="U136" i="21"/>
  <c r="V131" i="21"/>
  <c r="V127" i="21"/>
  <c r="V133" i="21"/>
  <c r="V134" i="21"/>
  <c r="T142" i="21"/>
  <c r="W142" i="21" s="1"/>
  <c r="S142" i="21"/>
  <c r="R142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3" i="21"/>
  <c r="K34" i="21"/>
  <c r="K35" i="21"/>
  <c r="K39" i="21"/>
  <c r="K41" i="21"/>
  <c r="K44" i="21"/>
  <c r="K45" i="21"/>
  <c r="K46" i="21"/>
  <c r="K47" i="21"/>
  <c r="K48" i="21"/>
  <c r="K49" i="21"/>
  <c r="K50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2" i="21"/>
  <c r="K73" i="21"/>
  <c r="K74" i="21"/>
  <c r="K75" i="21"/>
  <c r="K77" i="21"/>
  <c r="K78" i="21"/>
  <c r="K79" i="21"/>
  <c r="K80" i="21"/>
  <c r="K81" i="21"/>
  <c r="K82" i="21"/>
  <c r="K83" i="21"/>
  <c r="K84" i="21"/>
  <c r="K87" i="21"/>
  <c r="K89" i="21"/>
  <c r="K90" i="21"/>
  <c r="K91" i="21"/>
  <c r="K92" i="21"/>
  <c r="K93" i="21"/>
  <c r="K94" i="21"/>
  <c r="K95" i="21"/>
  <c r="K96" i="21"/>
  <c r="K97" i="21"/>
  <c r="K98" i="21"/>
  <c r="K100" i="21"/>
  <c r="K101" i="21"/>
  <c r="K102" i="21"/>
  <c r="K103" i="21"/>
  <c r="K104" i="21"/>
  <c r="K105" i="21"/>
  <c r="K106" i="21"/>
  <c r="K107" i="21"/>
  <c r="K108" i="21"/>
  <c r="K109" i="21"/>
  <c r="K111" i="21"/>
  <c r="K114" i="21"/>
  <c r="K115" i="21"/>
  <c r="K116" i="21"/>
  <c r="K117" i="21"/>
  <c r="K118" i="21"/>
  <c r="K137" i="21"/>
  <c r="K138" i="21"/>
  <c r="K139" i="21"/>
  <c r="K140" i="21"/>
  <c r="K141" i="21"/>
  <c r="K142" i="21"/>
  <c r="K143" i="21"/>
  <c r="K144" i="21"/>
  <c r="K147" i="21"/>
  <c r="K153" i="21"/>
  <c r="K154" i="21"/>
  <c r="K149" i="21"/>
  <c r="K155" i="21"/>
  <c r="K156" i="21"/>
  <c r="K157" i="21"/>
  <c r="K166" i="21"/>
  <c r="K10" i="21"/>
  <c r="K11" i="21"/>
  <c r="T143" i="21"/>
  <c r="W143" i="21" s="1"/>
  <c r="W141" i="21"/>
  <c r="W140" i="21"/>
  <c r="Q163" i="21" l="1"/>
  <c r="K163" i="21"/>
  <c r="U148" i="21" l="1"/>
  <c r="K148" i="21"/>
  <c r="K99" i="21" l="1"/>
  <c r="V142" i="21"/>
  <c r="H86" i="21"/>
  <c r="G86" i="21"/>
  <c r="F86" i="21"/>
  <c r="N86" i="21"/>
  <c r="O86" i="21"/>
  <c r="L86" i="21"/>
  <c r="V140" i="21"/>
  <c r="V141" i="21"/>
  <c r="R141" i="21"/>
  <c r="S141" i="21"/>
  <c r="R140" i="21"/>
  <c r="S140" i="21"/>
  <c r="Q86" i="21" l="1"/>
  <c r="P86" i="21"/>
  <c r="J86" i="21"/>
  <c r="U86" i="21"/>
  <c r="K86" i="21"/>
  <c r="T94" i="21"/>
  <c r="S94" i="21"/>
  <c r="R94" i="21"/>
  <c r="W94" i="21" l="1"/>
  <c r="K7" i="21"/>
  <c r="V94" i="21"/>
  <c r="M76" i="21" l="1"/>
  <c r="S137" i="21" l="1"/>
  <c r="R137" i="21"/>
  <c r="W137" i="21" l="1"/>
  <c r="K136" i="21"/>
  <c r="V137" i="21"/>
  <c r="R156" i="21"/>
  <c r="S156" i="21"/>
  <c r="T156" i="21"/>
  <c r="V156" i="21" l="1"/>
  <c r="W156" i="21"/>
  <c r="S175" i="21"/>
  <c r="U175" i="21" l="1"/>
  <c r="T175" i="21"/>
  <c r="R175" i="21"/>
  <c r="W175" i="21" l="1"/>
  <c r="V175" i="21"/>
  <c r="T155" i="21"/>
  <c r="S155" i="21"/>
  <c r="R155" i="21"/>
  <c r="T103" i="21"/>
  <c r="W103" i="21" s="1"/>
  <c r="S103" i="21"/>
  <c r="R103" i="21"/>
  <c r="O51" i="21"/>
  <c r="M51" i="21"/>
  <c r="L51" i="21"/>
  <c r="H51" i="21"/>
  <c r="F51" i="21"/>
  <c r="T62" i="21"/>
  <c r="W62" i="21" s="1"/>
  <c r="S62" i="21"/>
  <c r="R62" i="21"/>
  <c r="P51" i="21" l="1"/>
  <c r="Q51" i="21"/>
  <c r="J51" i="21"/>
  <c r="W155" i="21"/>
  <c r="V155" i="21"/>
  <c r="U51" i="21"/>
  <c r="K51" i="21"/>
  <c r="V103" i="21"/>
  <c r="V62" i="21"/>
  <c r="T106" i="21"/>
  <c r="W106" i="21" s="1"/>
  <c r="S106" i="21"/>
  <c r="R106" i="21"/>
  <c r="V106" i="21" l="1"/>
  <c r="T69" i="21" l="1"/>
  <c r="S69" i="21"/>
  <c r="R69" i="21"/>
  <c r="T68" i="21"/>
  <c r="W68" i="21" s="1"/>
  <c r="S68" i="21"/>
  <c r="R68" i="21"/>
  <c r="W69" i="21" l="1"/>
  <c r="V68" i="21"/>
  <c r="V69" i="21"/>
  <c r="T138" i="21"/>
  <c r="S138" i="21"/>
  <c r="R138" i="21"/>
  <c r="R118" i="21"/>
  <c r="S118" i="21"/>
  <c r="T118" i="21"/>
  <c r="W118" i="21" s="1"/>
  <c r="T98" i="21"/>
  <c r="W98" i="21" s="1"/>
  <c r="S98" i="21"/>
  <c r="R98" i="21"/>
  <c r="T61" i="21"/>
  <c r="W61" i="21" s="1"/>
  <c r="S61" i="21"/>
  <c r="R61" i="21"/>
  <c r="W138" i="21" l="1"/>
  <c r="V98" i="21"/>
  <c r="V138" i="21"/>
  <c r="V118" i="21"/>
  <c r="V61" i="21"/>
  <c r="T149" i="21" l="1"/>
  <c r="W149" i="21" s="1"/>
  <c r="S149" i="21"/>
  <c r="R149" i="21"/>
  <c r="V149" i="21" l="1"/>
  <c r="M71" i="21"/>
  <c r="M174" i="21" s="1"/>
  <c r="M8" i="21" l="1"/>
  <c r="O190" i="21" l="1"/>
  <c r="N190" i="21"/>
  <c r="M190" i="21"/>
  <c r="L190" i="21"/>
  <c r="G190" i="21"/>
  <c r="H190" i="21"/>
  <c r="F190" i="21"/>
  <c r="S190" i="21" s="1"/>
  <c r="R190" i="21" l="1"/>
  <c r="K190" i="21"/>
  <c r="J190" i="21"/>
  <c r="U190" i="21"/>
  <c r="T190" i="21"/>
  <c r="P190" i="21"/>
  <c r="Q190" i="21"/>
  <c r="T115" i="21"/>
  <c r="W115" i="21" s="1"/>
  <c r="S115" i="21"/>
  <c r="R115" i="21"/>
  <c r="T116" i="21"/>
  <c r="W116" i="21" s="1"/>
  <c r="S116" i="21"/>
  <c r="R116" i="21"/>
  <c r="W190" i="21" l="1"/>
  <c r="V190" i="21"/>
  <c r="V116" i="21"/>
  <c r="V115" i="21"/>
  <c r="T33" i="21"/>
  <c r="S33" i="21"/>
  <c r="R33" i="21"/>
  <c r="W33" i="21" l="1"/>
  <c r="V33" i="21"/>
  <c r="O188" i="21" l="1"/>
  <c r="N188" i="21"/>
  <c r="M188" i="21"/>
  <c r="L188" i="21"/>
  <c r="G188" i="21"/>
  <c r="H188" i="21"/>
  <c r="F188" i="21"/>
  <c r="S188" i="21" s="1"/>
  <c r="O185" i="21"/>
  <c r="P185" i="21" s="1"/>
  <c r="N185" i="21"/>
  <c r="N200" i="21" s="1"/>
  <c r="T200" i="21" s="1"/>
  <c r="M185" i="21"/>
  <c r="M200" i="21" s="1"/>
  <c r="S200" i="21" s="1"/>
  <c r="L185" i="21"/>
  <c r="L200" i="21" s="1"/>
  <c r="R200" i="21" s="1"/>
  <c r="G185" i="21"/>
  <c r="H185" i="21"/>
  <c r="F185" i="21"/>
  <c r="T28" i="21"/>
  <c r="S28" i="21"/>
  <c r="R28" i="21"/>
  <c r="T19" i="21"/>
  <c r="W19" i="21" s="1"/>
  <c r="S19" i="21"/>
  <c r="R19" i="21"/>
  <c r="T20" i="21"/>
  <c r="W20" i="21" s="1"/>
  <c r="S20" i="21"/>
  <c r="R20" i="21"/>
  <c r="T35" i="21"/>
  <c r="S35" i="21"/>
  <c r="R35" i="21"/>
  <c r="S185" i="21" l="1"/>
  <c r="R185" i="21"/>
  <c r="J185" i="21"/>
  <c r="P188" i="21"/>
  <c r="Q188" i="21"/>
  <c r="J188" i="21"/>
  <c r="U188" i="21"/>
  <c r="T185" i="21"/>
  <c r="U185" i="21"/>
  <c r="R188" i="21"/>
  <c r="T188" i="21"/>
  <c r="W28" i="21"/>
  <c r="Q185" i="21"/>
  <c r="K188" i="21"/>
  <c r="K185" i="21"/>
  <c r="W35" i="21"/>
  <c r="V28" i="21"/>
  <c r="V20" i="21"/>
  <c r="V35" i="21"/>
  <c r="V19" i="21"/>
  <c r="V188" i="21" l="1"/>
  <c r="W188" i="21"/>
  <c r="W185" i="21"/>
  <c r="V185" i="21"/>
  <c r="T105" i="21"/>
  <c r="W105" i="21" s="1"/>
  <c r="S105" i="21"/>
  <c r="R105" i="21"/>
  <c r="V105" i="21" l="1"/>
  <c r="H76" i="21" l="1"/>
  <c r="R53" i="21" l="1"/>
  <c r="S53" i="21"/>
  <c r="T53" i="21"/>
  <c r="W53" i="21" s="1"/>
  <c r="R54" i="21"/>
  <c r="S54" i="21"/>
  <c r="T54" i="21"/>
  <c r="W54" i="21" s="1"/>
  <c r="R55" i="21"/>
  <c r="S55" i="21"/>
  <c r="T55" i="21"/>
  <c r="W55" i="21" s="1"/>
  <c r="R56" i="21"/>
  <c r="S56" i="21"/>
  <c r="T56" i="21"/>
  <c r="W56" i="21" s="1"/>
  <c r="R57" i="21"/>
  <c r="S57" i="21"/>
  <c r="T57" i="21"/>
  <c r="W57" i="21" s="1"/>
  <c r="R58" i="21"/>
  <c r="S58" i="21"/>
  <c r="T58" i="21"/>
  <c r="W58" i="21" s="1"/>
  <c r="R59" i="21"/>
  <c r="S59" i="21"/>
  <c r="T59" i="21"/>
  <c r="W59" i="21" s="1"/>
  <c r="R60" i="21"/>
  <c r="S60" i="21"/>
  <c r="T60" i="21"/>
  <c r="W60" i="21" s="1"/>
  <c r="R63" i="21"/>
  <c r="S63" i="21"/>
  <c r="T63" i="21"/>
  <c r="W63" i="21" s="1"/>
  <c r="R64" i="21"/>
  <c r="S64" i="21"/>
  <c r="T64" i="21"/>
  <c r="W64" i="21" s="1"/>
  <c r="R65" i="21"/>
  <c r="S65" i="21"/>
  <c r="T65" i="21"/>
  <c r="W65" i="21" s="1"/>
  <c r="R66" i="21"/>
  <c r="S66" i="21"/>
  <c r="T66" i="21"/>
  <c r="W66" i="21" s="1"/>
  <c r="R67" i="21"/>
  <c r="S67" i="21"/>
  <c r="T67" i="21"/>
  <c r="W67" i="21" s="1"/>
  <c r="R70" i="21"/>
  <c r="S70" i="21"/>
  <c r="T70" i="21"/>
  <c r="W70" i="21" s="1"/>
  <c r="R10" i="21"/>
  <c r="S10" i="21"/>
  <c r="R11" i="21"/>
  <c r="S11" i="21"/>
  <c r="T11" i="21"/>
  <c r="W11" i="21" s="1"/>
  <c r="R12" i="21"/>
  <c r="S12" i="21"/>
  <c r="T12" i="21"/>
  <c r="W12" i="21" s="1"/>
  <c r="R13" i="21"/>
  <c r="S13" i="21"/>
  <c r="T13" i="21"/>
  <c r="W13" i="21" s="1"/>
  <c r="R14" i="21"/>
  <c r="S14" i="21"/>
  <c r="T14" i="21"/>
  <c r="W14" i="21" s="1"/>
  <c r="R15" i="21"/>
  <c r="S15" i="21"/>
  <c r="T15" i="21"/>
  <c r="W15" i="21" s="1"/>
  <c r="R16" i="21"/>
  <c r="S16" i="21"/>
  <c r="T16" i="21"/>
  <c r="W16" i="21" s="1"/>
  <c r="R17" i="21"/>
  <c r="S17" i="21"/>
  <c r="T17" i="21"/>
  <c r="W17" i="21" s="1"/>
  <c r="R18" i="21"/>
  <c r="S18" i="21"/>
  <c r="T18" i="21"/>
  <c r="R21" i="21"/>
  <c r="S21" i="21"/>
  <c r="T21" i="21"/>
  <c r="W21" i="21" s="1"/>
  <c r="R22" i="21"/>
  <c r="S22" i="21"/>
  <c r="T22" i="21"/>
  <c r="W22" i="21" s="1"/>
  <c r="R23" i="21"/>
  <c r="S23" i="21"/>
  <c r="T23" i="21"/>
  <c r="W23" i="21" s="1"/>
  <c r="R24" i="21"/>
  <c r="S24" i="21"/>
  <c r="T24" i="21"/>
  <c r="W24" i="21" s="1"/>
  <c r="R25" i="21"/>
  <c r="S25" i="21"/>
  <c r="T25" i="21"/>
  <c r="W25" i="21" s="1"/>
  <c r="R26" i="21"/>
  <c r="S26" i="21"/>
  <c r="T26" i="21"/>
  <c r="W26" i="21" s="1"/>
  <c r="R27" i="21"/>
  <c r="S27" i="21"/>
  <c r="T27" i="21"/>
  <c r="W27" i="21" s="1"/>
  <c r="R29" i="21"/>
  <c r="S29" i="21"/>
  <c r="T29" i="21"/>
  <c r="R30" i="21"/>
  <c r="S30" i="21"/>
  <c r="T30" i="21"/>
  <c r="W30" i="21" s="1"/>
  <c r="R34" i="21"/>
  <c r="S34" i="21"/>
  <c r="T34" i="21"/>
  <c r="W34" i="21" s="1"/>
  <c r="R39" i="21"/>
  <c r="S39" i="21"/>
  <c r="T39" i="21"/>
  <c r="T38" i="21" s="1"/>
  <c r="R45" i="21"/>
  <c r="S45" i="21"/>
  <c r="W45" i="21"/>
  <c r="R46" i="21"/>
  <c r="S46" i="21"/>
  <c r="R47" i="21"/>
  <c r="S47" i="21"/>
  <c r="W47" i="21"/>
  <c r="R48" i="21"/>
  <c r="S48" i="21"/>
  <c r="W48" i="21"/>
  <c r="R49" i="21"/>
  <c r="S49" i="21"/>
  <c r="W49" i="21"/>
  <c r="R50" i="21"/>
  <c r="S50" i="21"/>
  <c r="W50" i="21"/>
  <c r="R72" i="21"/>
  <c r="T72" i="21"/>
  <c r="W72" i="21" s="1"/>
  <c r="R73" i="21"/>
  <c r="S73" i="21"/>
  <c r="T73" i="21"/>
  <c r="W73" i="21" s="1"/>
  <c r="R74" i="21"/>
  <c r="S74" i="21"/>
  <c r="T74" i="21"/>
  <c r="W74" i="21" s="1"/>
  <c r="R75" i="21"/>
  <c r="S75" i="21"/>
  <c r="T75" i="21"/>
  <c r="W75" i="21" s="1"/>
  <c r="R77" i="21"/>
  <c r="S77" i="21"/>
  <c r="T77" i="21"/>
  <c r="W77" i="21" s="1"/>
  <c r="R78" i="21"/>
  <c r="S78" i="21"/>
  <c r="T78" i="21"/>
  <c r="W78" i="21" s="1"/>
  <c r="R79" i="21"/>
  <c r="S79" i="21"/>
  <c r="T79" i="21"/>
  <c r="W79" i="21" s="1"/>
  <c r="R80" i="21"/>
  <c r="S80" i="21"/>
  <c r="T80" i="21"/>
  <c r="W80" i="21" s="1"/>
  <c r="R81" i="21"/>
  <c r="S81" i="21"/>
  <c r="T81" i="21"/>
  <c r="W81" i="21" s="1"/>
  <c r="R82" i="21"/>
  <c r="S82" i="21"/>
  <c r="T82" i="21"/>
  <c r="W82" i="21" s="1"/>
  <c r="R83" i="21"/>
  <c r="S83" i="21"/>
  <c r="T83" i="21"/>
  <c r="W83" i="21" s="1"/>
  <c r="R84" i="21"/>
  <c r="S84" i="21"/>
  <c r="T84" i="21"/>
  <c r="W84" i="21" s="1"/>
  <c r="R87" i="21"/>
  <c r="S87" i="21"/>
  <c r="T87" i="21"/>
  <c r="W87" i="21" s="1"/>
  <c r="R92" i="21"/>
  <c r="S92" i="21"/>
  <c r="T92" i="21"/>
  <c r="W92" i="21" s="1"/>
  <c r="R93" i="21"/>
  <c r="S93" i="21"/>
  <c r="T93" i="21"/>
  <c r="W93" i="21" s="1"/>
  <c r="R95" i="21"/>
  <c r="S95" i="21"/>
  <c r="T95" i="21"/>
  <c r="W95" i="21" s="1"/>
  <c r="R96" i="21"/>
  <c r="S96" i="21"/>
  <c r="T96" i="21"/>
  <c r="W96" i="21" s="1"/>
  <c r="R97" i="21"/>
  <c r="S97" i="21"/>
  <c r="T97" i="21"/>
  <c r="R100" i="21"/>
  <c r="S100" i="21"/>
  <c r="T100" i="21"/>
  <c r="R101" i="21"/>
  <c r="S101" i="21"/>
  <c r="T101" i="21"/>
  <c r="R102" i="21"/>
  <c r="S102" i="21"/>
  <c r="T102" i="21"/>
  <c r="W102" i="21" s="1"/>
  <c r="R104" i="21"/>
  <c r="S104" i="21"/>
  <c r="T104" i="21"/>
  <c r="W104" i="21" s="1"/>
  <c r="R107" i="21"/>
  <c r="S107" i="21"/>
  <c r="T107" i="21"/>
  <c r="W107" i="21" s="1"/>
  <c r="R108" i="21"/>
  <c r="S108" i="21"/>
  <c r="T108" i="21"/>
  <c r="W108" i="21" s="1"/>
  <c r="R109" i="21"/>
  <c r="S109" i="21"/>
  <c r="T109" i="21"/>
  <c r="W109" i="21" s="1"/>
  <c r="R111" i="21"/>
  <c r="S111" i="21"/>
  <c r="T111" i="21"/>
  <c r="W111" i="21" s="1"/>
  <c r="R114" i="21"/>
  <c r="S114" i="21"/>
  <c r="T114" i="21"/>
  <c r="W114" i="21" s="1"/>
  <c r="R117" i="21"/>
  <c r="S117" i="21"/>
  <c r="T117" i="21"/>
  <c r="W117" i="21" s="1"/>
  <c r="R139" i="21"/>
  <c r="S139" i="21"/>
  <c r="R143" i="21"/>
  <c r="S143" i="21"/>
  <c r="R144" i="21"/>
  <c r="S144" i="21"/>
  <c r="T144" i="21"/>
  <c r="T136" i="21" s="1"/>
  <c r="R147" i="21"/>
  <c r="S147" i="21"/>
  <c r="T147" i="21"/>
  <c r="W147" i="21" s="1"/>
  <c r="R148" i="21"/>
  <c r="S148" i="21"/>
  <c r="T148" i="21"/>
  <c r="W148" i="21" s="1"/>
  <c r="R153" i="21"/>
  <c r="S153" i="21"/>
  <c r="T153" i="21"/>
  <c r="R154" i="21"/>
  <c r="S154" i="21"/>
  <c r="T154" i="21"/>
  <c r="R163" i="21"/>
  <c r="T163" i="21"/>
  <c r="W163" i="21" s="1"/>
  <c r="R166" i="21"/>
  <c r="S166" i="21"/>
  <c r="T166" i="21"/>
  <c r="W166" i="21" s="1"/>
  <c r="O187" i="21"/>
  <c r="N187" i="21"/>
  <c r="M187" i="21"/>
  <c r="L187" i="21"/>
  <c r="G187" i="21"/>
  <c r="H187" i="21"/>
  <c r="F187" i="21"/>
  <c r="O186" i="21"/>
  <c r="N186" i="21"/>
  <c r="M186" i="21"/>
  <c r="L186" i="21"/>
  <c r="G186" i="21"/>
  <c r="H186" i="21"/>
  <c r="F186" i="21"/>
  <c r="S186" i="21" s="1"/>
  <c r="N76" i="21"/>
  <c r="L76" i="21"/>
  <c r="G76" i="21"/>
  <c r="J76" i="21" s="1"/>
  <c r="F76" i="21"/>
  <c r="T7" i="21" l="1"/>
  <c r="V7" i="21" s="1"/>
  <c r="S7" i="21"/>
  <c r="R7" i="21"/>
  <c r="S187" i="21"/>
  <c r="H197" i="21"/>
  <c r="F197" i="21"/>
  <c r="G197" i="21"/>
  <c r="G195" i="21"/>
  <c r="P186" i="21"/>
  <c r="N174" i="21"/>
  <c r="N6" i="21" s="1"/>
  <c r="Q76" i="21"/>
  <c r="P76" i="21"/>
  <c r="P187" i="21"/>
  <c r="S136" i="21"/>
  <c r="J187" i="21"/>
  <c r="J186" i="21"/>
  <c r="W154" i="21"/>
  <c r="V154" i="21"/>
  <c r="V153" i="21"/>
  <c r="W153" i="21"/>
  <c r="R187" i="21"/>
  <c r="U186" i="21"/>
  <c r="T187" i="21"/>
  <c r="R186" i="21"/>
  <c r="T186" i="21"/>
  <c r="U187" i="21"/>
  <c r="S38" i="21"/>
  <c r="R38" i="21"/>
  <c r="W39" i="21"/>
  <c r="K187" i="21"/>
  <c r="Q187" i="21"/>
  <c r="Q186" i="21"/>
  <c r="K186" i="21"/>
  <c r="U76" i="21"/>
  <c r="R136" i="21"/>
  <c r="W139" i="21"/>
  <c r="W100" i="21"/>
  <c r="W99" i="21"/>
  <c r="W144" i="21"/>
  <c r="W101" i="21"/>
  <c r="K76" i="21"/>
  <c r="W46" i="21"/>
  <c r="W97" i="21"/>
  <c r="W29" i="21"/>
  <c r="W18" i="21"/>
  <c r="W10" i="21"/>
  <c r="T86" i="21"/>
  <c r="R86" i="21"/>
  <c r="S86" i="21"/>
  <c r="V139" i="21"/>
  <c r="S76" i="21"/>
  <c r="S71" i="21"/>
  <c r="R76" i="21"/>
  <c r="T76" i="21"/>
  <c r="T71" i="21"/>
  <c r="R71" i="21"/>
  <c r="V80" i="21"/>
  <c r="V163" i="21"/>
  <c r="V114" i="21"/>
  <c r="W7" i="21" l="1"/>
  <c r="J197" i="21"/>
  <c r="K197" i="21"/>
  <c r="W86" i="21"/>
  <c r="W186" i="21"/>
  <c r="V186" i="21"/>
  <c r="W187" i="21"/>
  <c r="V187" i="21"/>
  <c r="W9" i="21"/>
  <c r="W76" i="21"/>
  <c r="V136" i="21"/>
  <c r="W136" i="21"/>
  <c r="V99" i="21"/>
  <c r="V34" i="21" l="1"/>
  <c r="V30" i="21"/>
  <c r="V29" i="21"/>
  <c r="O184" i="21" l="1"/>
  <c r="O197" i="21" s="1"/>
  <c r="N184" i="21"/>
  <c r="N197" i="21" s="1"/>
  <c r="M184" i="21"/>
  <c r="L184" i="21"/>
  <c r="L197" i="21" s="1"/>
  <c r="R197" i="21" s="1"/>
  <c r="S184" i="21" l="1"/>
  <c r="M197" i="21"/>
  <c r="N196" i="21"/>
  <c r="L196" i="21"/>
  <c r="S197" i="21"/>
  <c r="P184" i="21"/>
  <c r="R194" i="21"/>
  <c r="T194" i="21"/>
  <c r="U197" i="21"/>
  <c r="U184" i="21"/>
  <c r="U194" i="21"/>
  <c r="R184" i="21"/>
  <c r="T184" i="21"/>
  <c r="K184" i="21"/>
  <c r="O200" i="21"/>
  <c r="Q184" i="21"/>
  <c r="L195" i="21"/>
  <c r="L199" i="21" s="1"/>
  <c r="N195" i="21"/>
  <c r="N199" i="21" s="1"/>
  <c r="F195" i="21"/>
  <c r="M195" i="21"/>
  <c r="M199" i="21" s="1"/>
  <c r="O195" i="21"/>
  <c r="O199" i="21" s="1"/>
  <c r="H195" i="21"/>
  <c r="M196" i="21" l="1"/>
  <c r="O196" i="21"/>
  <c r="Q197" i="21"/>
  <c r="P197" i="21"/>
  <c r="Q199" i="21"/>
  <c r="P199" i="21"/>
  <c r="H199" i="21"/>
  <c r="K195" i="21"/>
  <c r="U195" i="21"/>
  <c r="J195" i="21"/>
  <c r="S195" i="21"/>
  <c r="R195" i="21"/>
  <c r="U200" i="21"/>
  <c r="V200" i="21" s="1"/>
  <c r="P200" i="21"/>
  <c r="Q200" i="21"/>
  <c r="P195" i="21"/>
  <c r="Q195" i="21"/>
  <c r="G199" i="21"/>
  <c r="T195" i="21"/>
  <c r="F199" i="21"/>
  <c r="R199" i="21" s="1"/>
  <c r="T197" i="21"/>
  <c r="V197" i="21" s="1"/>
  <c r="W184" i="21"/>
  <c r="V184" i="21"/>
  <c r="V194" i="21"/>
  <c r="W194" i="21"/>
  <c r="G196" i="21"/>
  <c r="T196" i="21" s="1"/>
  <c r="H196" i="21"/>
  <c r="F196" i="21"/>
  <c r="U176" i="21"/>
  <c r="T176" i="21"/>
  <c r="R176" i="21"/>
  <c r="O71" i="21"/>
  <c r="L174" i="21"/>
  <c r="H71" i="21"/>
  <c r="H174" i="21" s="1"/>
  <c r="G71" i="21"/>
  <c r="F71" i="21"/>
  <c r="T52" i="21"/>
  <c r="S52" i="21"/>
  <c r="R52" i="21"/>
  <c r="R51" i="21" s="1"/>
  <c r="R174" i="21" s="1"/>
  <c r="U3" i="21"/>
  <c r="T3" i="21"/>
  <c r="S199" i="21" l="1"/>
  <c r="P196" i="21"/>
  <c r="Q196" i="21"/>
  <c r="Q71" i="21"/>
  <c r="P71" i="21"/>
  <c r="F174" i="21"/>
  <c r="F6" i="21" s="1"/>
  <c r="F8" i="21"/>
  <c r="O174" i="21"/>
  <c r="P174" i="21" s="1"/>
  <c r="G174" i="21"/>
  <c r="J71" i="21"/>
  <c r="J174" i="21" s="1"/>
  <c r="T199" i="21"/>
  <c r="V195" i="21"/>
  <c r="W195" i="21"/>
  <c r="R196" i="21"/>
  <c r="S196" i="21"/>
  <c r="J196" i="21"/>
  <c r="K196" i="21"/>
  <c r="U196" i="21"/>
  <c r="W200" i="21"/>
  <c r="U199" i="21"/>
  <c r="J199" i="21"/>
  <c r="K199" i="21"/>
  <c r="W197" i="21"/>
  <c r="R6" i="21"/>
  <c r="H8" i="21"/>
  <c r="S51" i="21"/>
  <c r="S174" i="21" s="1"/>
  <c r="S6" i="21" s="1"/>
  <c r="W176" i="21"/>
  <c r="U71" i="21"/>
  <c r="W71" i="21" s="1"/>
  <c r="L8" i="21"/>
  <c r="G8" i="21"/>
  <c r="O8" i="21"/>
  <c r="N8" i="21"/>
  <c r="U38" i="21"/>
  <c r="K71" i="21"/>
  <c r="K38" i="21"/>
  <c r="T51" i="21"/>
  <c r="T174" i="21" s="1"/>
  <c r="T6" i="21" s="1"/>
  <c r="W52" i="21"/>
  <c r="L177" i="21"/>
  <c r="V96" i="21"/>
  <c r="V97" i="21"/>
  <c r="V100" i="21"/>
  <c r="V101" i="21"/>
  <c r="V107" i="21"/>
  <c r="V109" i="21"/>
  <c r="V23" i="21"/>
  <c r="V83" i="21"/>
  <c r="V86" i="21"/>
  <c r="V82" i="21"/>
  <c r="V117" i="21"/>
  <c r="V147" i="21"/>
  <c r="V22" i="21"/>
  <c r="V102" i="21"/>
  <c r="V108" i="21"/>
  <c r="V111" i="21"/>
  <c r="V143" i="21"/>
  <c r="V144" i="21"/>
  <c r="V148" i="21"/>
  <c r="V53" i="21"/>
  <c r="V59" i="21"/>
  <c r="V63" i="21"/>
  <c r="V64" i="21"/>
  <c r="V67" i="21"/>
  <c r="V70" i="21"/>
  <c r="V49" i="21"/>
  <c r="V81" i="21"/>
  <c r="V87" i="21"/>
  <c r="V95" i="21"/>
  <c r="V56" i="21"/>
  <c r="V48" i="21"/>
  <c r="V66" i="21"/>
  <c r="V77" i="21"/>
  <c r="V73" i="21"/>
  <c r="V50" i="21"/>
  <c r="V26" i="21"/>
  <c r="V65" i="21"/>
  <c r="V104" i="21"/>
  <c r="V74" i="21"/>
  <c r="V18" i="21"/>
  <c r="V79" i="21"/>
  <c r="V60" i="21"/>
  <c r="V27" i="21"/>
  <c r="V25" i="21"/>
  <c r="V176" i="21"/>
  <c r="V14" i="21"/>
  <c r="V16" i="21"/>
  <c r="V13" i="21"/>
  <c r="V11" i="21"/>
  <c r="V15" i="21"/>
  <c r="V92" i="21"/>
  <c r="V78" i="21"/>
  <c r="V75" i="21"/>
  <c r="V57" i="21"/>
  <c r="V24" i="21"/>
  <c r="V84" i="21"/>
  <c r="V55" i="21"/>
  <c r="V54" i="21"/>
  <c r="V58" i="21"/>
  <c r="V52" i="21"/>
  <c r="V21" i="21"/>
  <c r="V72" i="21"/>
  <c r="V10" i="21"/>
  <c r="V12" i="21"/>
  <c r="V17" i="21"/>
  <c r="V39" i="21"/>
  <c r="V93" i="21"/>
  <c r="T8" i="21" l="1"/>
  <c r="W199" i="21"/>
  <c r="Q8" i="21"/>
  <c r="P8" i="21"/>
  <c r="Q174" i="21"/>
  <c r="J8" i="21"/>
  <c r="G6" i="21"/>
  <c r="V196" i="21"/>
  <c r="W196" i="21"/>
  <c r="U174" i="21"/>
  <c r="V199" i="21"/>
  <c r="F177" i="21"/>
  <c r="K174" i="21"/>
  <c r="H6" i="21"/>
  <c r="W38" i="21"/>
  <c r="W51" i="21"/>
  <c r="U8" i="21"/>
  <c r="G177" i="21"/>
  <c r="K8" i="21"/>
  <c r="R8" i="21"/>
  <c r="S8" i="21"/>
  <c r="V71" i="21"/>
  <c r="N177" i="21"/>
  <c r="L6" i="21"/>
  <c r="M177" i="21"/>
  <c r="M6" i="21"/>
  <c r="V76" i="21"/>
  <c r="V9" i="21"/>
  <c r="V51" i="21"/>
  <c r="H177" i="21"/>
  <c r="O177" i="21"/>
  <c r="O6" i="21"/>
  <c r="V38" i="21"/>
  <c r="I110" i="21" l="1"/>
  <c r="I192" i="21" s="1"/>
  <c r="I36" i="21"/>
  <c r="I37" i="21"/>
  <c r="I189" i="21" s="1"/>
  <c r="I197" i="21" s="1"/>
  <c r="P177" i="21"/>
  <c r="J177" i="21"/>
  <c r="I112" i="21"/>
  <c r="I113" i="21"/>
  <c r="I159" i="21"/>
  <c r="I162" i="21"/>
  <c r="V174" i="21"/>
  <c r="I40" i="21"/>
  <c r="I150" i="21"/>
  <c r="I130" i="21"/>
  <c r="I88" i="21"/>
  <c r="I170" i="21"/>
  <c r="I167" i="21"/>
  <c r="R179" i="21"/>
  <c r="S177" i="21"/>
  <c r="R177" i="21"/>
  <c r="W174" i="21"/>
  <c r="T177" i="21"/>
  <c r="I120" i="21"/>
  <c r="I121" i="21"/>
  <c r="I125" i="21"/>
  <c r="I122" i="21"/>
  <c r="I126" i="21"/>
  <c r="I119" i="21"/>
  <c r="I123" i="21"/>
  <c r="I124" i="21"/>
  <c r="I161" i="21"/>
  <c r="I85" i="21"/>
  <c r="I32" i="21"/>
  <c r="I31" i="21"/>
  <c r="I157" i="21"/>
  <c r="I158" i="21"/>
  <c r="I160" i="21"/>
  <c r="I169" i="21"/>
  <c r="I168" i="21"/>
  <c r="I42" i="21"/>
  <c r="I43" i="21"/>
  <c r="I166" i="21"/>
  <c r="I175" i="21"/>
  <c r="I174" i="21"/>
  <c r="I165" i="21"/>
  <c r="I164" i="21"/>
  <c r="I163" i="21"/>
  <c r="I173" i="21"/>
  <c r="I176" i="21"/>
  <c r="T179" i="21"/>
  <c r="Q179" i="21"/>
  <c r="S179" i="21"/>
  <c r="I177" i="21"/>
  <c r="U179" i="21"/>
  <c r="K179" i="21"/>
  <c r="Q177" i="21"/>
  <c r="K177" i="21"/>
  <c r="I145" i="21"/>
  <c r="I146" i="21"/>
  <c r="I142" i="21"/>
  <c r="I129" i="21"/>
  <c r="I133" i="21"/>
  <c r="I135" i="21"/>
  <c r="I131" i="21"/>
  <c r="I128" i="21"/>
  <c r="I132" i="21"/>
  <c r="I134" i="21"/>
  <c r="I127" i="21"/>
  <c r="W8" i="21"/>
  <c r="Q6" i="21"/>
  <c r="K6" i="21"/>
  <c r="I94" i="21"/>
  <c r="I141" i="21"/>
  <c r="I140" i="21"/>
  <c r="I137" i="21"/>
  <c r="I155" i="21"/>
  <c r="I156" i="21"/>
  <c r="I96" i="21"/>
  <c r="I97" i="21"/>
  <c r="I95" i="21"/>
  <c r="I91" i="21"/>
  <c r="I103" i="21"/>
  <c r="I62" i="21"/>
  <c r="I69" i="21"/>
  <c r="I106" i="21"/>
  <c r="I138" i="21"/>
  <c r="I68" i="21"/>
  <c r="I118" i="21"/>
  <c r="I98" i="21"/>
  <c r="I149" i="21"/>
  <c r="I61" i="21"/>
  <c r="I99" i="21"/>
  <c r="I136" i="21"/>
  <c r="I115" i="21"/>
  <c r="I116" i="21"/>
  <c r="I33" i="21"/>
  <c r="I35" i="21"/>
  <c r="I28" i="21"/>
  <c r="I19" i="21"/>
  <c r="I20" i="21"/>
  <c r="I114" i="21"/>
  <c r="I105" i="21"/>
  <c r="I80" i="21"/>
  <c r="I34" i="21"/>
  <c r="I30" i="21"/>
  <c r="I29" i="21"/>
  <c r="V8" i="21"/>
  <c r="P6" i="21"/>
  <c r="I154" i="21"/>
  <c r="I153" i="21"/>
  <c r="I147" i="21"/>
  <c r="I144" i="21"/>
  <c r="I139" i="21"/>
  <c r="I148" i="21"/>
  <c r="I143" i="21"/>
  <c r="I108" i="21"/>
  <c r="I104" i="21"/>
  <c r="I101" i="21"/>
  <c r="I100" i="21"/>
  <c r="I93" i="21"/>
  <c r="I89" i="21"/>
  <c r="I87" i="21"/>
  <c r="I83" i="21"/>
  <c r="I81" i="21"/>
  <c r="I79" i="21"/>
  <c r="I77" i="21"/>
  <c r="I74" i="21"/>
  <c r="I72" i="21"/>
  <c r="I48" i="21"/>
  <c r="I46" i="21"/>
  <c r="I44" i="21"/>
  <c r="I39" i="21"/>
  <c r="I27" i="21"/>
  <c r="I25" i="21"/>
  <c r="I23" i="21"/>
  <c r="I21" i="21"/>
  <c r="I16" i="21"/>
  <c r="I14" i="21"/>
  <c r="I13" i="21"/>
  <c r="I11" i="21"/>
  <c r="I70" i="21"/>
  <c r="I66" i="21"/>
  <c r="I64" i="21"/>
  <c r="I60" i="21"/>
  <c r="I58" i="21"/>
  <c r="I56" i="21"/>
  <c r="I55" i="21"/>
  <c r="I53" i="21"/>
  <c r="I117" i="21"/>
  <c r="I109" i="21"/>
  <c r="I102" i="21"/>
  <c r="I92" i="21"/>
  <c r="I90" i="21"/>
  <c r="I84" i="21"/>
  <c r="I76" i="21"/>
  <c r="I73" i="21"/>
  <c r="I50" i="21"/>
  <c r="I47" i="21"/>
  <c r="I41" i="21"/>
  <c r="I38" i="21"/>
  <c r="I26" i="21"/>
  <c r="I22" i="21"/>
  <c r="I17" i="21"/>
  <c r="I12" i="21"/>
  <c r="I10" i="21"/>
  <c r="I111" i="21"/>
  <c r="I107" i="21"/>
  <c r="I86" i="21"/>
  <c r="I82" i="21"/>
  <c r="I78" i="21"/>
  <c r="I75" i="21"/>
  <c r="I71" i="21"/>
  <c r="I49" i="21"/>
  <c r="I45" i="21"/>
  <c r="I24" i="21"/>
  <c r="I18" i="21"/>
  <c r="I15" i="21"/>
  <c r="I65" i="21"/>
  <c r="I59" i="21"/>
  <c r="I52" i="21"/>
  <c r="I67" i="21"/>
  <c r="I63" i="21"/>
  <c r="I57" i="21"/>
  <c r="I54" i="21"/>
  <c r="J6" i="21"/>
  <c r="I7" i="21"/>
  <c r="I8" i="21"/>
  <c r="I9" i="21"/>
  <c r="I51" i="21"/>
  <c r="U177" i="21"/>
  <c r="U6" i="21"/>
  <c r="I194" i="21" l="1"/>
  <c r="I198" i="21"/>
  <c r="W179" i="21"/>
  <c r="W177" i="21"/>
  <c r="W6" i="21"/>
  <c r="V179" i="21"/>
  <c r="V6" i="21"/>
  <c r="V177" i="21"/>
  <c r="V166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E2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5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12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12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Субвенція
41050800</t>
        </r>
      </text>
    </comment>
  </commentList>
</comments>
</file>

<file path=xl/sharedStrings.xml><?xml version="1.0" encoding="utf-8"?>
<sst xmlns="http://schemas.openxmlformats.org/spreadsheetml/2006/main" count="492" uniqueCount="382">
  <si>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</si>
  <si>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</si>
  <si>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</si>
  <si>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</si>
  <si>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</si>
  <si>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</si>
  <si>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</si>
  <si>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</si>
  <si>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</si>
  <si>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</si>
  <si>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</si>
  <si>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</si>
  <si>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</si>
  <si>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</si>
  <si>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</si>
  <si>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</si>
  <si>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</si>
  <si>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100203</t>
  </si>
  <si>
    <t>170102</t>
  </si>
  <si>
    <t>250102</t>
  </si>
  <si>
    <t>250301</t>
  </si>
  <si>
    <t>130107</t>
  </si>
  <si>
    <t>070201</t>
  </si>
  <si>
    <t>070304</t>
  </si>
  <si>
    <t>070401</t>
  </si>
  <si>
    <t>070801</t>
  </si>
  <si>
    <t>070802</t>
  </si>
  <si>
    <t>110201</t>
  </si>
  <si>
    <t>110205</t>
  </si>
  <si>
    <t>110502</t>
  </si>
  <si>
    <t>100000</t>
  </si>
  <si>
    <t>130102</t>
  </si>
  <si>
    <t>110204</t>
  </si>
  <si>
    <t>ВИДАТКИ ТА  КРЕДИТУВАННЯ - усього</t>
  </si>
  <si>
    <t>100101</t>
  </si>
  <si>
    <t>091205</t>
  </si>
  <si>
    <t>виконання у %</t>
  </si>
  <si>
    <t>091206</t>
  </si>
  <si>
    <t xml:space="preserve">Соціально-культурна сфера, всього:        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</si>
  <si>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</si>
  <si>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</si>
  <si>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</si>
  <si>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</si>
  <si>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</si>
  <si>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</si>
  <si>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</si>
  <si>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</si>
  <si>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</si>
  <si>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КФКВКБ</t>
  </si>
  <si>
    <t>0170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</si>
  <si>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</si>
  <si>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</si>
  <si>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</si>
  <si>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</si>
  <si>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0910</t>
  </si>
  <si>
    <t>0921</t>
  </si>
  <si>
    <t>0990</t>
  </si>
  <si>
    <t>1090</t>
  </si>
  <si>
    <t>0960</t>
  </si>
  <si>
    <t>0922</t>
  </si>
  <si>
    <t>0763</t>
  </si>
  <si>
    <t>4060</t>
  </si>
  <si>
    <t>0824</t>
  </si>
  <si>
    <t>0828</t>
  </si>
  <si>
    <t>0829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</si>
  <si>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</si>
  <si>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</si>
  <si>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</si>
  <si>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</si>
  <si>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</si>
  <si>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</si>
  <si>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</si>
  <si>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0610</t>
  </si>
  <si>
    <t>0620</t>
  </si>
  <si>
    <t>Впровадження засобів обліку витрат та регулювання споживання води та теплової енергії</t>
  </si>
  <si>
    <t>Житлово-комунальне господарство</t>
  </si>
  <si>
    <t>0490</t>
  </si>
  <si>
    <t>7310</t>
  </si>
  <si>
    <t>0456</t>
  </si>
  <si>
    <t>0411</t>
  </si>
  <si>
    <t>0470</t>
  </si>
  <si>
    <t>Заходи з енергозбереження</t>
  </si>
  <si>
    <t>Сприяння розвитку малого та середнього підприємництва</t>
  </si>
  <si>
    <t>0380</t>
  </si>
  <si>
    <t>0320</t>
  </si>
  <si>
    <t>0133</t>
  </si>
  <si>
    <t>9110</t>
  </si>
  <si>
    <t>0540</t>
  </si>
  <si>
    <t>8600</t>
  </si>
  <si>
    <t>1030</t>
  </si>
  <si>
    <t>1070</t>
  </si>
  <si>
    <t>Соціальний захист та соціальне забезпечення</t>
  </si>
  <si>
    <t>1040</t>
  </si>
  <si>
    <t>Компенсаційні виплати на пільговий проїзд автомобільним транспортом окремим категоріям громадян</t>
  </si>
  <si>
    <t>090212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</si>
  <si>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</si>
  <si>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</si>
  <si>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</si>
  <si>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</si>
  <si>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</si>
  <si>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</si>
  <si>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</si>
  <si>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</si>
  <si>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</si>
  <si>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</si>
  <si>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</si>
  <si>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</si>
  <si>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</si>
  <si>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</si>
  <si>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</si>
  <si>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</si>
  <si>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</si>
  <si>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</si>
  <si>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</si>
  <si>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</si>
  <si>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</si>
  <si>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</si>
  <si>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</si>
  <si>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інших пільг окремим категоріям громадян відповідно до законодавства</t>
  </si>
  <si>
    <t>3032</t>
  </si>
  <si>
    <t>Надання реабілітаційних послуг особам з інвалідністю та дітям з інвалідністю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</si>
  <si>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</si>
  <si>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</si>
  <si>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</si>
  <si>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</si>
  <si>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</si>
  <si>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</si>
  <si>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</si>
  <si>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</si>
  <si>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</si>
  <si>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</si>
  <si>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</si>
  <si>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</si>
  <si>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</si>
  <si>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</si>
  <si>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</si>
  <si>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</si>
  <si>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</si>
  <si>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</si>
  <si>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</si>
  <si>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</si>
  <si>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</si>
  <si>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6030</t>
  </si>
  <si>
    <t>Організація благоустрою населених пунктів</t>
  </si>
  <si>
    <t>7610</t>
  </si>
  <si>
    <t>Відшкодування вартості лікарських засобів для лікування окремих захворювань</t>
  </si>
  <si>
    <t>2146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</si>
  <si>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</si>
  <si>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</si>
  <si>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</si>
  <si>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</si>
  <si>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</si>
  <si>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</si>
  <si>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</si>
  <si>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</si>
  <si>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</si>
  <si>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</si>
  <si>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</si>
  <si>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0443</t>
  </si>
  <si>
    <t>Будівництво об'єктів житлово-комунального господарства</t>
  </si>
  <si>
    <t>7330</t>
  </si>
  <si>
    <t>7640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</si>
  <si>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</si>
  <si>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</si>
  <si>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</si>
  <si>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Обслуговування місцевого боргу</t>
  </si>
  <si>
    <t>9770</t>
  </si>
  <si>
    <t xml:space="preserve">Інші субвенції з місцевого бюджету </t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</si>
  <si>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</si>
  <si>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</si>
  <si>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</si>
  <si>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</si>
  <si>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</si>
  <si>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</si>
  <si>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</si>
  <si>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</si>
  <si>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</si>
  <si>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</si>
  <si>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</t>
  </si>
  <si>
    <t>7321</t>
  </si>
  <si>
    <t xml:space="preserve">Будівництво освітніх установ та закладів </t>
  </si>
  <si>
    <t xml:space="preserve"> 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</si>
  <si>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</si>
  <si>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</si>
  <si>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затверджено розписом на рік з урахуванням внесених змін</t>
  </si>
  <si>
    <t>Будівництво інших об'єктів комунальної власності</t>
  </si>
  <si>
    <t>5062</t>
  </si>
  <si>
    <t>8230</t>
  </si>
  <si>
    <t>Інші заходи громадського порядку та безпеки</t>
  </si>
  <si>
    <t>7363</t>
  </si>
  <si>
    <t>8340</t>
  </si>
  <si>
    <t>Природоохоронні заходи за рахунок цільових фондів</t>
  </si>
  <si>
    <t>Підтримка спорту вищих досягнень та організацій, які здійснюють фізкультурно-спортивну діяльність в регіоні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</si>
  <si>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</si>
  <si>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у т.ч. за рахунок субвенції з інших бюджетів (41053900)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</si>
  <si>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</si>
  <si>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спостереження-закупівля калій-йодиду; протирад.укриття №64383, кап. ремонт (41035100)</t>
  </si>
  <si>
    <t xml:space="preserve"> 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пот.ремонт сховища №65080, протирадіаційного укриття №64382</t>
  </si>
  <si>
    <t>7370</t>
  </si>
  <si>
    <t>Реалізація інших заходів щодо соціально-економічного розвитку територій</t>
  </si>
  <si>
    <t>6083</t>
  </si>
  <si>
    <t>7130</t>
  </si>
  <si>
    <t>Здійснення заходів із землеустрою</t>
  </si>
  <si>
    <t>0421</t>
  </si>
  <si>
    <t>7670</t>
  </si>
  <si>
    <t>у т.ч.: за рахунок освітньої субвенції з державного бюджету місцевим бюджетам (41033900)</t>
  </si>
  <si>
    <t>7680</t>
  </si>
  <si>
    <t>Внески до статутного капіталу суб'єктів господарювання</t>
  </si>
  <si>
    <t xml:space="preserve">субвенції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 (41051700) 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</si>
  <si>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</si>
  <si>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на лікування хворих на цукровий діабет інсуліном та нецукровий діабет десмопресином (41055000)</t>
  </si>
  <si>
    <t>Виконання інвестиційних проєктів в рамках здійснення заходів щодо соціально-економічного розвитку окремих територій</t>
  </si>
  <si>
    <t>субвенції з місцевого бюджету за рахунок залишку коштів освітньої субвенції, що утворився на початок бюджетного періоду (41051100)-придбання обладнання для їдалень ЗЗСО№№2,4,5</t>
  </si>
  <si>
    <t>у т. ч. за рахунок: освітньої субвенції з державного бюджету місцевим бюджетам (41033900) та залишку освітньої субвенції, що утворився станом на 01.01.2020 р. (41051100)</t>
  </si>
  <si>
    <t>відхилення                       "+", "-"</t>
  </si>
  <si>
    <t>відхилення                     "+", "-"</t>
  </si>
  <si>
    <t>відхилення                          "+", "-"</t>
  </si>
  <si>
    <t xml:space="preserve"> </t>
  </si>
  <si>
    <t>Перевірити 9770 !!!</t>
  </si>
  <si>
    <t>2010</t>
  </si>
  <si>
    <t>Багатопрофільна стаціонарна медична допомога населенню</t>
  </si>
  <si>
    <t>у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 - поточний ремонт сховища №65080</t>
  </si>
  <si>
    <t>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закупівля респіраторів</t>
  </si>
  <si>
    <t>Надання позашкільної освіти закладами позашкільної освіти, заходи із позашкільної роботи з дітьми</t>
  </si>
  <si>
    <t>7322</t>
  </si>
  <si>
    <t>Будівництво медичних установ та закладів</t>
  </si>
  <si>
    <t>0731</t>
  </si>
  <si>
    <t>Керівництво і управління у відповідній сфері у містах (місті Києві), селищах, селах, територіальних громадах</t>
  </si>
  <si>
    <t>7530</t>
  </si>
  <si>
    <t>0460</t>
  </si>
  <si>
    <t>Інші заходи у сфері зв'язку, телекомунікації та інформатики</t>
  </si>
  <si>
    <t>1141</t>
  </si>
  <si>
    <t>Забезпечення діяльності інших закладів у сфері освіти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</si>
  <si>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</si>
  <si>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</si>
  <si>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</si>
  <si>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1160</t>
  </si>
  <si>
    <t>Забезпечення діяльності центрів професійного розвитку педагогічних працівників</t>
  </si>
  <si>
    <t>8710</t>
  </si>
  <si>
    <t>Резервний фонд місцевого бюджету</t>
  </si>
  <si>
    <t>1152</t>
  </si>
  <si>
    <t>1200</t>
  </si>
  <si>
    <t>9800</t>
  </si>
  <si>
    <t>у т.ч.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</si>
  <si>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7650</t>
  </si>
  <si>
    <t>Проведення експертної  грошової  оцінки  земельної ділянки чи права на неї</t>
  </si>
  <si>
    <t>Субвенція з місцевого бюджету державному бюджету на виконання програм соціально-економічного розвитку регіонів</t>
  </si>
  <si>
    <t>7324</t>
  </si>
  <si>
    <t>Будівництво установ та закладів культури</t>
  </si>
  <si>
    <t>1210</t>
  </si>
  <si>
    <t>у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(41055000) - інсуліни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</si>
  <si>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 (41051100)</t>
  </si>
  <si>
    <t>Надання загальної середньої освіти закладами загальної середньої освіти (41051100)</t>
  </si>
  <si>
    <t>1181</t>
  </si>
  <si>
    <t>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</si>
  <si>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</si>
  <si>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7390</t>
  </si>
  <si>
    <t xml:space="preserve">у т.ч. за рахунок субвенції з державного бюджету місцевим бюджетам на розвиток мережі ЦНАП (41035200) 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</si>
  <si>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 (41051400)</t>
  </si>
  <si>
    <t>7000</t>
  </si>
  <si>
    <t>Економічна діяльність</t>
  </si>
  <si>
    <t>8000</t>
  </si>
  <si>
    <t>Інша діяльність</t>
  </si>
  <si>
    <t>3124</t>
  </si>
  <si>
    <t>6090</t>
  </si>
  <si>
    <t>Інша діяльність у сфері житлово-комунального господарства</t>
  </si>
  <si>
    <t>0640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</si>
  <si>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</si>
  <si>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</si>
  <si>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</si>
  <si>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3221</t>
  </si>
  <si>
    <t>3222</t>
  </si>
  <si>
    <t>1060</t>
  </si>
  <si>
    <t>7325</t>
  </si>
  <si>
    <t>Будівництво споруд, установ та закладів фізичної культури і спорту</t>
  </si>
  <si>
    <t xml:space="preserve">у т.ч. за рахунок субвенції з державного бюджету місцевим бюджетам на реалізацію заходів, спрямованих на підвищення доступності  широкосмугового доступу до Інтернету  в сільській місцевості (41035500) 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</si>
  <si>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 (41034500) - Вараська багатопрофільна лікарня</t>
  </si>
  <si>
    <t>у т.ч. за рахунок субвенції з державного бюджету місцевим бюджетам на здійснення заходів щодо соціально-економічного розвитку окремих територій (41034500) - заклади освіти</t>
  </si>
  <si>
    <t>у т.ч. за рахунок інших субвенції з місцевого бюджету (41053900) - капітальний ремонт спортзалу ЗОШ №2 за рахунок субвенції з обласного бюджету</t>
  </si>
  <si>
    <t>Надання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</si>
  <si>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затверджено розписом на рік та кошторисні призначення</t>
  </si>
  <si>
    <t>3035</t>
  </si>
  <si>
    <t>Компенсаційні виплати за пільговий проїзд окремих категорій громадян на залізничному транспорті</t>
  </si>
  <si>
    <t>8721</t>
  </si>
  <si>
    <t>Заходи із запобігання та ліквідації наслідків надзвичайної ситуації у будівлі закладу охорони здоров'я за рахунок коштів резервного фонду місцевого бюджету</t>
  </si>
  <si>
    <t>6072</t>
  </si>
  <si>
    <t>у т.ч. за рахунок субвенції з державного бюджету місцевим бюджетам на розвиток комунальної інфраструктури, у тому числі на придбання комунальної техніки (41032500)</t>
  </si>
  <si>
    <t xml:space="preserve">у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(41055000)  - придбання рентгенапарату </t>
  </si>
  <si>
    <t>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субвенції з державного бюджету (41052900)</t>
  </si>
  <si>
    <t>8210</t>
  </si>
  <si>
    <t>8220</t>
  </si>
  <si>
    <t>8240</t>
  </si>
  <si>
    <t>Муніципальні формування з охорони громадського порядку</t>
  </si>
  <si>
    <t>Заходи та роботи з мобілізаційної підготовки місцевого значення</t>
  </si>
  <si>
    <t>Заходи та роботи з територіальної оборони</t>
  </si>
  <si>
    <t>7351</t>
  </si>
  <si>
    <t>Розроблення комплексних планів просторового розвитку територій територіальних громад</t>
  </si>
  <si>
    <t>Утримання та забезпечення діяльності центрів соціальних служб</t>
  </si>
  <si>
    <t>Надання спеціалізованої освіти мистецькими школами</t>
  </si>
  <si>
    <t>Реверсна дотація</t>
  </si>
  <si>
    <t>КТКВКМБ</t>
  </si>
  <si>
    <t>Освіта</t>
  </si>
  <si>
    <t>Фізична культура і спорт</t>
  </si>
  <si>
    <t>Культура і мистецтво</t>
  </si>
  <si>
    <t>7693</t>
  </si>
  <si>
    <t>Інші заходи, пов'язані з економічною діяльністю</t>
  </si>
  <si>
    <t>8775</t>
  </si>
  <si>
    <t>Інші заходи за рахунок коштів резервного фонду місцевого бюджету</t>
  </si>
  <si>
    <t>залишки</t>
  </si>
  <si>
    <t>без наших залишків (для звірки з доходами)</t>
  </si>
  <si>
    <t>ВСЬОГО</t>
  </si>
  <si>
    <t>з державного бюджету  (для звірки з казнач.звітом)</t>
  </si>
  <si>
    <t>ВСЬОГО, перевірка</t>
  </si>
  <si>
    <t>2112</t>
  </si>
  <si>
    <t>Первинна медична допомога населенню, що надається фельдшерськими, фельдшерсько-акушерськими пунктами</t>
  </si>
  <si>
    <t>0725</t>
  </si>
  <si>
    <t>Перевірити 9800 !!!</t>
  </si>
  <si>
    <t>2141</t>
  </si>
  <si>
    <t>Програми і централізовані заходи з імунопрофілактики</t>
  </si>
  <si>
    <t>0191</t>
  </si>
  <si>
    <t>Проведення місцевих виборів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</si>
  <si>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- за рахунок субвенції з місцевого бюджету (41050400)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</si>
  <si>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 - за рахунок субвенції з місцевого бюджету (41050600)</t>
  </si>
  <si>
    <t>у т.ч. за рах. інших субвенцій з місцевого бюджету  (з бюджетів Рафалівської селищної ради та Полицької сільської ради) - для Вараського ІРЦ (41053900)</t>
  </si>
  <si>
    <t>Повернення пільгових довгострокових кредитів, наданих молодим сім'ям та одиноким молодим громадянам на будівництво / реконструкцію / придбання житла</t>
  </si>
  <si>
    <t>субвенція районному бюджету Вараського району (виконання заходів районної Програми підготовки територіальної оборони та місцевого населення до участі в русі національного спротиву в Вараському районі на 2022 – 2024 роки)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</si>
  <si>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</si>
  <si>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 (41033900)</t>
  </si>
  <si>
    <t>6013</t>
  </si>
  <si>
    <t>Забезпечення діяльності водопровідно-каналізаційного господарства</t>
  </si>
  <si>
    <t xml:space="preserve">субвенція бюджету Каноницької сільської територіальної громади (на виконання заходів Програми підтримки територіальної оборони та місцевого населення до участі в русі національного спротиву на 2022-2025 роки) </t>
  </si>
  <si>
    <t>субвенція бюджету Антонівської сільської територіальної громади (на виконання заходів Програми підготовки територіальної оборони та місцевого населення до участі в русі національного спротиву в Вараському районі на 2022-2024 роки)</t>
  </si>
  <si>
    <t>субвенція бюджету Рафалівської селищної територіальної громади (на виконання заходів Програми підготовки територіальної оборони та місцевого населення до участі в русі національного спротиву в Вараському районі на 2022-2024 роки)</t>
  </si>
  <si>
    <t>субвенція бюджету Полицької сільської територіальної громади (на виконання заходів Програми матеріальної підтримки добровольчих формувань сил спротиву Полицької територіальної громади, батальйону територіальної оборони Вараського району, волонтерського руху та евакуйованого населення з зони бойових дій на період воєнного стану та матеріальне забезпечення заходів під час мобілізації, забезпечення заходів евакуації населення громади в разі збройного вторгнення агресора та для якісного забезпечення організації оборони населених пунктів територіальної громади на 2023 рік)</t>
  </si>
  <si>
    <t>субвенція бюджету Локницької сільської територіальної громади (на виконання заходів Програми підготовки територіальної оборони та добровольчого формування, підготовки населення Локницької сільської територіальної громади до участі в русі національного спротиву на 2023 рік)</t>
  </si>
  <si>
    <t>субвенція бюджету Зарічненської селищної територіальної громади (на виконання заходів Програми забезпечення заходів з підготовки територіальної оборони та добровольчого формування Зарічненської селищної територіальної громади на 2023 рік)</t>
  </si>
  <si>
    <t>субвенція для Вараського районного територіального центру комплектування та соціальної підтримки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</si>
  <si>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ГУ Національної поліції України в Рівненській області для закупівлі технічних засобів (квадрокоптери та комплектуючі до них)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</si>
  <si>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Управління Служби безпеки України в Рівненській області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</si>
  <si>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державній установі "Полицька виправна колонія (№76)" для придбання предметів, матеріалів, обладнання та інвентарю для подолання наслідків пожежі та придбання генератора</t>
  </si>
  <si>
    <t>у тому числі видатків за рахунок субвенцій  з інших бюджетів:</t>
  </si>
  <si>
    <t>субвенція для пожежно-рятувального підрозділу ДСНС у м.Вараш на виконання заходів комплексної програми розвитку цивільного захисту Вараської міської територіальній громаді на 2021 – 2025 роки</t>
  </si>
  <si>
    <t xml:space="preserve">    - в тому числі для потреб військової частини А7073 </t>
  </si>
  <si>
    <t>субвенція районному бюджету Вараського району  (Програма виконання повноважень місцевими органами виконавчої влади щодо реалізації державної регіональної політики та впровадження реформ у Вараському районі на 2023 рік)</t>
  </si>
  <si>
    <t xml:space="preserve">субвенція обласному бюджету Рівненської області (на заходи Програми забезпечення мобілізаційної підготовки та оборонної роботи в Рівненській області на 2021-2023 роки) 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</si>
  <si>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- за рахунок субвенції з місцевого бюджету (41050900)</t>
  </si>
  <si>
    <t>5049</t>
  </si>
  <si>
    <t>субвенція обласному бюджету Рівненської області (на співфінансування обласного бюджету за надання соціальних послуг стаціонарного догляду мешканцям Вараської міської територіальної громади, які перебувають в інтернатних закладах Рівненської області)</t>
  </si>
  <si>
    <t>Розвиток мережі центрів надання адміністративних послуг</t>
  </si>
  <si>
    <r>
      <t xml:space="preserve">Надання загальної середньої освіти за рахунок </t>
    </r>
    <r>
      <rPr>
        <b/>
        <sz val="14"/>
        <rFont val="Times New Roman"/>
        <family val="1"/>
        <charset val="204"/>
      </rPr>
      <t xml:space="preserve">залишку </t>
    </r>
    <r>
      <rPr>
        <sz val="14"/>
        <rFont val="Times New Roman"/>
        <family val="1"/>
        <charset val="204"/>
      </rPr>
      <t xml:space="preserve">коштів за </t>
    </r>
    <r>
      <rPr>
        <b/>
        <sz val="14"/>
        <rFont val="Times New Roman"/>
        <family val="1"/>
        <charset val="204"/>
      </rPr>
      <t>освітньою субвенцією</t>
    </r>
    <r>
      <rPr>
        <sz val="14"/>
        <rFont val="Times New Roman"/>
        <family val="1"/>
        <charset val="204"/>
      </rPr>
      <t xml:space="preserve"> (41051100)</t>
    </r>
  </si>
  <si>
    <r>
      <t xml:space="preserve">Надання освіти за рахунок </t>
    </r>
    <r>
      <rPr>
        <b/>
        <sz val="14"/>
        <rFont val="Times New Roman"/>
        <family val="1"/>
        <charset val="204"/>
      </rPr>
      <t>залишку коштів з</t>
    </r>
    <r>
      <rPr>
        <sz val="14"/>
        <rFont val="Times New Roman"/>
        <family val="1"/>
        <charset val="204"/>
      </rPr>
      <t xml:space="preserve">а субвенцією з державного бюджету місцевим бюджетам на надання державної підтримки </t>
    </r>
    <r>
      <rPr>
        <b/>
        <sz val="14"/>
        <rFont val="Times New Roman"/>
        <family val="1"/>
        <charset val="204"/>
      </rPr>
      <t>особам з особливими освітніми потребами</t>
    </r>
    <r>
      <rPr>
        <sz val="14"/>
        <rFont val="Times New Roman"/>
        <family val="1"/>
        <charset val="204"/>
      </rPr>
      <t xml:space="preserve"> (41051700) - оплата праці</t>
    </r>
  </si>
  <si>
    <t>тис.грн</t>
  </si>
  <si>
    <r>
      <t>Забезпечення діяльності інклюзивно-ресурсних центрів за рахунок освітньої субвенції</t>
    </r>
    <r>
      <rPr>
        <i/>
        <sz val="15"/>
        <rFont val="Times New Roman"/>
        <family val="1"/>
        <charset val="204"/>
      </rPr>
      <t xml:space="preserve"> (41051000)</t>
    </r>
  </si>
  <si>
    <r>
  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 </t>
    </r>
    <r>
      <rPr>
        <i/>
        <sz val="15"/>
        <rFont val="Times New Roman"/>
        <family val="1"/>
        <charset val="204"/>
      </rPr>
      <t xml:space="preserve"> (41051200)</t>
    </r>
  </si>
  <si>
    <r>
  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  </r>
    <r>
      <rPr>
        <i/>
        <sz val="15"/>
        <rFont val="Times New Roman"/>
        <family val="1"/>
        <charset val="204"/>
      </rPr>
      <t xml:space="preserve"> (41051700) </t>
    </r>
  </si>
  <si>
    <t>субвенція обласному бюджету Рівненської області (співфінансування обласного бюджету для придбання двох шкільних автобусів для Вараської міської територіальної громади)</t>
  </si>
  <si>
    <t>субвенція бюджету Херсонської міської територіальної громади (забезпечення життєдіяльності населення і функціонування об'єктів інфраструктури) для ліквідації наслідків техногенної катастрофи, завданої збройною агресією російської федерації проти України</t>
  </si>
  <si>
    <t>cубвенція Рівненському обласному територіальному центру комплектування та соціальної підтримки (для потреб Вараського районного територіального центру комплектування та соціальної підтримки)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</si>
  <si>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cубвенція для військової частини 1141 Національної гвардії України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</si>
  <si>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cубвенція для військової частини А4576 Міністерства оборони України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</si>
  <si>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 xml:space="preserve">з місцевого бюджету </t>
  </si>
  <si>
    <t>Активні парки</t>
  </si>
  <si>
    <t>Заступник начальника бюджетного відділу</t>
  </si>
  <si>
    <t>Віра ПЕТРИНА</t>
  </si>
  <si>
    <t>субвенція  обласному бюджету для співфінансування об'єкту "Реконструкція будівлі навчального закладу з облаштування захисної споруди цивільного захисту (протирадіаційного укриття) за адресою: мкрн. Перемоги, буд.8 м.Вараш, Вараський район, Рівненська область"</t>
  </si>
  <si>
    <t>у т.ч. 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                 та/або насильства за ознакою статі (41056400)</t>
  </si>
  <si>
    <t>Виконання окремих заходів з реалізації соціального проекту "Активні парки - локації здорової України" (41057700)</t>
  </si>
  <si>
    <t>Комплексний план просторового розвитку</t>
  </si>
  <si>
    <r>
      <t xml:space="preserve">Субвенція на держпідтримку </t>
    </r>
    <r>
      <rPr>
        <b/>
        <sz val="14"/>
        <rFont val="Times New Roman"/>
        <family val="1"/>
        <charset val="204"/>
      </rPr>
      <t>осіб з особл.осв.потребами</t>
    </r>
    <r>
      <rPr>
        <sz val="14"/>
        <rFont val="Times New Roman"/>
        <family val="1"/>
        <charset val="204"/>
      </rPr>
      <t xml:space="preserve"> 41051200</t>
    </r>
  </si>
  <si>
    <t>Субвенції з місцевого бюджету на здійснення переданих видатків у сфері освіти за рахунок коштів освітньої субвенції (41051000) -ІРЦ</t>
  </si>
  <si>
    <r>
      <rPr>
        <b/>
        <sz val="14"/>
        <rFont val="Times New Roman"/>
        <family val="1"/>
        <charset val="204"/>
      </rPr>
      <t>Освітня субвенція</t>
    </r>
    <r>
      <rPr>
        <sz val="14"/>
        <rFont val="Times New Roman"/>
        <family val="1"/>
        <charset val="204"/>
      </rPr>
      <t xml:space="preserve"> 41033900</t>
    </r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</si>
  <si>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                 та/або насильства за ознакою статі (41056400)</t>
  </si>
  <si>
    <t>субвенція для військової частини А7032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</si>
  <si>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затверджено на 01.12.2023</t>
  </si>
  <si>
    <t>виконано станом на 01.12.2023</t>
  </si>
  <si>
    <t xml:space="preserve">                Аналіз виконання бюджету Вараської міської територіальної громади по видатках та кредитуванню станом на 01.12.2023 року </t>
  </si>
  <si>
    <t>1271</t>
  </si>
  <si>
    <t>1272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</si>
  <si>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</si>
  <si>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</si>
  <si>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в т.ч.за рахунок субвенції (41058100)</t>
  </si>
  <si>
    <t xml:space="preserve">у т.ч. за рах. інших субвенцій з місцевого бюджету - для Вараського центру професійного розвитку педагогічних працівників (з бюджетів Рафалівської селищної громади, Полицької, Антонівської, Каноницької громад) (41053900)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</si>
</sst>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₴_-;\-* #,##0.00\ _₴_-;_-* &quot;-&quot;??\ _₴_-;_-@_-"/>
    <numFmt numFmtId="165" formatCode="0.0"/>
    <numFmt numFmtId="166" formatCode="0.0%"/>
    <numFmt numFmtId="167" formatCode="000000"/>
    <numFmt numFmtId="168" formatCode="#,##0.0"/>
    <numFmt numFmtId="169" formatCode="0.000%"/>
    <numFmt numFmtId="170" formatCode="0.0000%"/>
  </numFmts>
  <fonts count="58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2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i/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b/>
      <sz val="22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8"/>
      <color rgb="FF000000"/>
      <name val="Tahoma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i/>
      <sz val="14"/>
      <color rgb="FFFF0000"/>
      <name val="Arial"/>
      <family val="2"/>
      <charset val="204"/>
    </font>
    <font>
      <sz val="12"/>
      <name val="Arial Cyr"/>
      <family val="2"/>
      <charset val="204"/>
    </font>
    <font>
      <i/>
      <sz val="14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i/>
      <sz val="14"/>
      <color theme="1"/>
      <name val="Arial"/>
      <family val="2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i/>
      <sz val="12"/>
      <color rgb="FFFF0000"/>
      <name val="Arial Cyr"/>
      <family val="2"/>
      <charset val="204"/>
    </font>
    <font>
      <sz val="12"/>
      <color rgb="FFFF0000"/>
      <name val="Arial Cyr"/>
      <family val="2"/>
      <charset val="204"/>
    </font>
    <font>
      <sz val="14"/>
      <name val="Times New Roman"/>
      <family val="1"/>
      <charset val="204"/>
    </font>
    <font>
      <i/>
      <sz val="10"/>
      <color theme="1"/>
      <name val="Arial Cyr"/>
      <family val="2"/>
      <charset val="204"/>
    </font>
    <font>
      <i/>
      <sz val="13"/>
      <color theme="1"/>
      <name val="Times New Roman"/>
      <family val="1"/>
      <charset val="204"/>
    </font>
    <font>
      <sz val="20"/>
      <name val="Times New Roman"/>
      <family val="1"/>
    </font>
    <font>
      <sz val="20"/>
      <name val="Times New Roman"/>
      <family val="1"/>
      <charset val="204"/>
    </font>
    <font>
      <b/>
      <sz val="20"/>
      <name val="Arial Cyr"/>
      <charset val="204"/>
    </font>
    <font>
      <b/>
      <sz val="20"/>
      <color rgb="FFFF0000"/>
      <name val="Arial Cyr"/>
      <family val="2"/>
      <charset val="204"/>
    </font>
    <font>
      <b/>
      <sz val="20"/>
      <name val="Arial Cyr"/>
      <family val="2"/>
      <charset val="204"/>
    </font>
    <font>
      <i/>
      <sz val="20"/>
      <color rgb="FFFF0000"/>
      <name val="Arial Cyr"/>
      <family val="2"/>
      <charset val="204"/>
    </font>
    <font>
      <sz val="20"/>
      <color rgb="FFFF0000"/>
      <name val="Arial Cyr"/>
      <family val="2"/>
      <charset val="204"/>
    </font>
    <font>
      <b/>
      <sz val="14"/>
      <name val="Arial Cyr"/>
      <family val="2"/>
      <charset val="204"/>
    </font>
    <font>
      <i/>
      <sz val="14"/>
      <name val="Arial Cyr"/>
      <family val="2"/>
      <charset val="204"/>
    </font>
    <font>
      <i/>
      <sz val="14"/>
      <name val="Arial Cyr"/>
      <charset val="204"/>
    </font>
    <font>
      <i/>
      <sz val="14"/>
      <color rgb="FFFF0000"/>
      <name val="Arial Cyr"/>
      <family val="2"/>
      <charset val="204"/>
    </font>
    <font>
      <sz val="14"/>
      <color rgb="FFFF0000"/>
      <name val="Arial Cyr"/>
      <family val="2"/>
      <charset val="204"/>
    </font>
    <font>
      <sz val="12"/>
      <name val="Arial"/>
      <family val="2"/>
      <charset val="204"/>
    </font>
    <font>
      <sz val="15"/>
      <name val="Times New Roman"/>
      <family val="1"/>
      <charset val="204"/>
    </font>
    <font>
      <i/>
      <sz val="1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4" fillId="0" borderId="0"/>
    <xf numFmtId="0" fontId="24" fillId="0" borderId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45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2" fillId="2" borderId="3" xfId="0" applyFont="1" applyFill="1" applyBorder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168" fontId="5" fillId="2" borderId="5" xfId="0" applyNumberFormat="1" applyFont="1" applyFill="1" applyBorder="1" applyAlignment="1">
      <alignment horizontal="center" wrapText="1"/>
    </xf>
    <xf numFmtId="168" fontId="5" fillId="2" borderId="5" xfId="0" applyNumberFormat="1" applyFont="1" applyFill="1" applyBorder="1" applyAlignment="1">
      <alignment horizontal="center" vertical="center" wrapText="1"/>
    </xf>
    <xf numFmtId="168" fontId="20" fillId="2" borderId="5" xfId="0" applyNumberFormat="1" applyFont="1" applyFill="1" applyBorder="1" applyAlignment="1">
      <alignment horizontal="center" wrapText="1"/>
    </xf>
    <xf numFmtId="168" fontId="21" fillId="2" borderId="5" xfId="0" applyNumberFormat="1" applyFont="1" applyFill="1" applyBorder="1" applyAlignment="1">
      <alignment horizontal="center" wrapText="1"/>
    </xf>
    <xf numFmtId="166" fontId="21" fillId="2" borderId="5" xfId="0" applyNumberFormat="1" applyFont="1" applyFill="1" applyBorder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168" fontId="20" fillId="2" borderId="8" xfId="0" applyNumberFormat="1" applyFont="1" applyFill="1" applyBorder="1" applyAlignment="1">
      <alignment horizontal="center" wrapText="1"/>
    </xf>
    <xf numFmtId="166" fontId="20" fillId="2" borderId="5" xfId="0" applyNumberFormat="1" applyFont="1" applyFill="1" applyBorder="1" applyAlignment="1">
      <alignment horizontal="center" wrapText="1"/>
    </xf>
    <xf numFmtId="168" fontId="22" fillId="2" borderId="5" xfId="0" applyNumberFormat="1" applyFont="1" applyFill="1" applyBorder="1" applyAlignment="1">
      <alignment horizontal="center" wrapText="1"/>
    </xf>
    <xf numFmtId="168" fontId="21" fillId="2" borderId="5" xfId="0" applyNumberFormat="1" applyFont="1" applyFill="1" applyBorder="1" applyAlignment="1" applyProtection="1">
      <alignment horizontal="center" wrapText="1"/>
      <protection locked="0"/>
    </xf>
    <xf numFmtId="168" fontId="22" fillId="2" borderId="5" xfId="0" applyNumberFormat="1" applyFont="1" applyFill="1" applyBorder="1" applyAlignment="1" applyProtection="1">
      <alignment horizontal="center" wrapText="1"/>
      <protection locked="0"/>
    </xf>
    <xf numFmtId="165" fontId="22" fillId="2" borderId="5" xfId="0" applyNumberFormat="1" applyFont="1" applyFill="1" applyBorder="1" applyAlignment="1">
      <alignment horizontal="center" wrapText="1"/>
    </xf>
    <xf numFmtId="168" fontId="20" fillId="2" borderId="5" xfId="0" applyNumberFormat="1" applyFont="1" applyFill="1" applyBorder="1" applyAlignment="1" applyProtection="1">
      <alignment horizontal="center" wrapText="1"/>
      <protection locked="0"/>
    </xf>
    <xf numFmtId="168" fontId="29" fillId="2" borderId="5" xfId="0" applyNumberFormat="1" applyFont="1" applyFill="1" applyBorder="1" applyAlignment="1" applyProtection="1">
      <alignment horizontal="center" wrapText="1"/>
      <protection locked="0"/>
    </xf>
    <xf numFmtId="168" fontId="33" fillId="2" borderId="5" xfId="0" applyNumberFormat="1" applyFont="1" applyFill="1" applyBorder="1" applyAlignment="1" applyProtection="1">
      <alignment horizontal="center" wrapText="1"/>
      <protection locked="0"/>
    </xf>
    <xf numFmtId="169" fontId="21" fillId="2" borderId="5" xfId="0" applyNumberFormat="1" applyFont="1" applyFill="1" applyBorder="1" applyAlignment="1">
      <alignment horizontal="center" wrapText="1"/>
    </xf>
    <xf numFmtId="10" fontId="21" fillId="2" borderId="5" xfId="0" applyNumberFormat="1" applyFont="1" applyFill="1" applyBorder="1" applyAlignment="1">
      <alignment horizontal="center" wrapText="1"/>
    </xf>
    <xf numFmtId="166" fontId="22" fillId="2" borderId="5" xfId="0" applyNumberFormat="1" applyFont="1" applyFill="1" applyBorder="1" applyAlignment="1">
      <alignment horizontal="center" wrapText="1"/>
    </xf>
    <xf numFmtId="170" fontId="21" fillId="2" borderId="5" xfId="0" applyNumberFormat="1" applyFont="1" applyFill="1" applyBorder="1" applyAlignment="1">
      <alignment horizontal="center" wrapText="1"/>
    </xf>
    <xf numFmtId="10" fontId="22" fillId="2" borderId="5" xfId="0" applyNumberFormat="1" applyFont="1" applyFill="1" applyBorder="1" applyAlignment="1">
      <alignment horizontal="center" wrapText="1"/>
    </xf>
    <xf numFmtId="168" fontId="29" fillId="2" borderId="5" xfId="0" applyNumberFormat="1" applyFont="1" applyFill="1" applyBorder="1" applyAlignment="1">
      <alignment horizontal="center" wrapText="1"/>
    </xf>
    <xf numFmtId="169" fontId="22" fillId="2" borderId="5" xfId="0" applyNumberFormat="1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165" fontId="21" fillId="2" borderId="5" xfId="0" applyNumberFormat="1" applyFont="1" applyFill="1" applyBorder="1" applyAlignment="1">
      <alignment horizontal="center" wrapText="1"/>
    </xf>
    <xf numFmtId="168" fontId="23" fillId="2" borderId="5" xfId="0" applyNumberFormat="1" applyFont="1" applyFill="1" applyBorder="1" applyAlignment="1">
      <alignment horizontal="center" wrapText="1"/>
    </xf>
    <xf numFmtId="49" fontId="18" fillId="2" borderId="5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49" fontId="17" fillId="2" borderId="5" xfId="0" applyNumberFormat="1" applyFont="1" applyFill="1" applyBorder="1" applyAlignment="1">
      <alignment horizontal="center"/>
    </xf>
    <xf numFmtId="167" fontId="17" fillId="2" borderId="5" xfId="0" applyNumberFormat="1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right" wrapText="1"/>
    </xf>
    <xf numFmtId="0" fontId="11" fillId="2" borderId="0" xfId="0" applyFont="1" applyFill="1" applyAlignment="1">
      <alignment wrapText="1"/>
    </xf>
    <xf numFmtId="0" fontId="11" fillId="2" borderId="0" xfId="0" applyFont="1" applyFill="1"/>
    <xf numFmtId="49" fontId="17" fillId="2" borderId="5" xfId="0" applyNumberFormat="1" applyFont="1" applyFill="1" applyBorder="1" applyAlignment="1" applyProtection="1">
      <alignment horizontal="center" wrapText="1"/>
      <protection locked="0"/>
    </xf>
    <xf numFmtId="1" fontId="17" fillId="2" borderId="5" xfId="0" applyNumberFormat="1" applyFont="1" applyFill="1" applyBorder="1" applyAlignment="1" applyProtection="1">
      <alignment horizontal="center" wrapText="1"/>
      <protection locked="0"/>
    </xf>
    <xf numFmtId="49" fontId="19" fillId="2" borderId="5" xfId="0" applyNumberFormat="1" applyFont="1" applyFill="1" applyBorder="1" applyAlignment="1" applyProtection="1">
      <alignment horizontal="center" wrapText="1"/>
      <protection locked="0"/>
    </xf>
    <xf numFmtId="1" fontId="19" fillId="2" borderId="5" xfId="0" applyNumberFormat="1" applyFont="1" applyFill="1" applyBorder="1" applyAlignment="1" applyProtection="1">
      <alignment horizontal="center" wrapText="1"/>
      <protection locked="0"/>
    </xf>
    <xf numFmtId="0" fontId="12" fillId="2" borderId="0" xfId="0" applyFont="1" applyFill="1" applyAlignment="1">
      <alignment horizontal="right" wrapText="1"/>
    </xf>
    <xf numFmtId="0" fontId="12" fillId="2" borderId="0" xfId="0" applyFont="1" applyFill="1" applyAlignment="1">
      <alignment wrapText="1"/>
    </xf>
    <xf numFmtId="0" fontId="12" fillId="2" borderId="0" xfId="0" applyFont="1" applyFill="1"/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49" fontId="17" fillId="2" borderId="5" xfId="0" applyNumberFormat="1" applyFont="1" applyFill="1" applyBorder="1" applyAlignment="1">
      <alignment horizontal="center" wrapText="1"/>
    </xf>
    <xf numFmtId="49" fontId="19" fillId="2" borderId="5" xfId="0" applyNumberFormat="1" applyFont="1" applyFill="1" applyBorder="1" applyAlignment="1">
      <alignment horizontal="center" wrapText="1"/>
    </xf>
    <xf numFmtId="168" fontId="2" fillId="2" borderId="0" xfId="0" applyNumberFormat="1" applyFont="1" applyFill="1" applyAlignment="1">
      <alignment horizontal="right" wrapText="1"/>
    </xf>
    <xf numFmtId="165" fontId="21" fillId="2" borderId="5" xfId="0" applyNumberFormat="1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/>
    <xf numFmtId="0" fontId="17" fillId="2" borderId="5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1" fillId="2" borderId="3" xfId="0" applyFont="1" applyFill="1" applyBorder="1" applyAlignment="1">
      <alignment wrapText="1"/>
    </xf>
    <xf numFmtId="0" fontId="11" fillId="2" borderId="3" xfId="0" applyFont="1" applyFill="1" applyBorder="1"/>
    <xf numFmtId="49" fontId="18" fillId="2" borderId="5" xfId="0" applyNumberFormat="1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wrapText="1"/>
    </xf>
    <xf numFmtId="0" fontId="0" fillId="2" borderId="0" xfId="0" applyFill="1"/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168" fontId="2" fillId="2" borderId="0" xfId="0" applyNumberFormat="1" applyFont="1" applyFill="1" applyAlignment="1">
      <alignment horizontal="center" wrapText="1"/>
    </xf>
    <xf numFmtId="168" fontId="28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center" wrapText="1"/>
    </xf>
    <xf numFmtId="168" fontId="27" fillId="2" borderId="0" xfId="0" applyNumberFormat="1" applyFont="1" applyFill="1" applyAlignment="1">
      <alignment wrapText="1"/>
    </xf>
    <xf numFmtId="166" fontId="2" fillId="2" borderId="0" xfId="0" applyNumberFormat="1" applyFont="1" applyFill="1" applyAlignment="1">
      <alignment wrapText="1"/>
    </xf>
    <xf numFmtId="168" fontId="2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center"/>
    </xf>
    <xf numFmtId="164" fontId="3" fillId="2" borderId="0" xfId="3" applyFont="1" applyFill="1" applyAlignment="1">
      <alignment textRotation="90"/>
    </xf>
    <xf numFmtId="164" fontId="0" fillId="2" borderId="0" xfId="3" applyFont="1" applyFill="1" applyAlignment="1">
      <alignment textRotation="90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0" fontId="17" fillId="0" borderId="5" xfId="0" applyFont="1" applyBorder="1" applyAlignment="1">
      <alignment horizontal="center"/>
    </xf>
    <xf numFmtId="168" fontId="21" fillId="0" borderId="5" xfId="0" applyNumberFormat="1" applyFont="1" applyBorder="1" applyAlignment="1">
      <alignment horizontal="center" wrapText="1"/>
    </xf>
    <xf numFmtId="166" fontId="21" fillId="0" borderId="5" xfId="0" applyNumberFormat="1" applyFont="1" applyBorder="1" applyAlignment="1">
      <alignment horizontal="center" wrapText="1"/>
    </xf>
    <xf numFmtId="166" fontId="21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49" fontId="18" fillId="0" borderId="5" xfId="0" applyNumberFormat="1" applyFont="1" applyBorder="1" applyAlignment="1">
      <alignment horizontal="center"/>
    </xf>
    <xf numFmtId="168" fontId="20" fillId="0" borderId="5" xfId="0" applyNumberFormat="1" applyFont="1" applyBorder="1" applyAlignment="1">
      <alignment horizontal="center" wrapText="1"/>
    </xf>
    <xf numFmtId="169" fontId="21" fillId="0" borderId="5" xfId="0" applyNumberFormat="1" applyFont="1" applyBorder="1" applyAlignment="1">
      <alignment horizontal="center" wrapText="1"/>
    </xf>
    <xf numFmtId="0" fontId="2" fillId="0" borderId="0" xfId="0" applyFont="1"/>
    <xf numFmtId="49" fontId="17" fillId="0" borderId="5" xfId="0" applyNumberFormat="1" applyFont="1" applyBorder="1" applyAlignment="1">
      <alignment horizontal="center"/>
    </xf>
    <xf numFmtId="168" fontId="21" fillId="0" borderId="5" xfId="0" applyNumberFormat="1" applyFont="1" applyBorder="1" applyAlignment="1" applyProtection="1">
      <alignment horizontal="center" wrapText="1"/>
      <protection locked="0"/>
    </xf>
    <xf numFmtId="0" fontId="11" fillId="2" borderId="0" xfId="0" applyFont="1" applyFill="1" applyAlignment="1">
      <alignment horizontal="center"/>
    </xf>
    <xf numFmtId="166" fontId="21" fillId="2" borderId="6" xfId="0" applyNumberFormat="1" applyFont="1" applyFill="1" applyBorder="1" applyAlignment="1">
      <alignment horizontal="center" wrapText="1"/>
    </xf>
    <xf numFmtId="10" fontId="20" fillId="2" borderId="6" xfId="0" applyNumberFormat="1" applyFont="1" applyFill="1" applyBorder="1" applyAlignment="1">
      <alignment horizontal="center" wrapText="1"/>
    </xf>
    <xf numFmtId="168" fontId="21" fillId="2" borderId="9" xfId="0" applyNumberFormat="1" applyFont="1" applyFill="1" applyBorder="1" applyAlignment="1">
      <alignment horizontal="center" wrapText="1"/>
    </xf>
    <xf numFmtId="168" fontId="20" fillId="2" borderId="11" xfId="0" applyNumberFormat="1" applyFont="1" applyFill="1" applyBorder="1" applyAlignment="1">
      <alignment horizontal="center" wrapText="1"/>
    </xf>
    <xf numFmtId="168" fontId="37" fillId="2" borderId="5" xfId="0" applyNumberFormat="1" applyFont="1" applyFill="1" applyBorder="1" applyAlignment="1">
      <alignment horizontal="center" wrapText="1"/>
    </xf>
    <xf numFmtId="4" fontId="38" fillId="2" borderId="0" xfId="0" applyNumberFormat="1" applyFont="1" applyFill="1" applyAlignment="1">
      <alignment horizontal="center" wrapText="1"/>
    </xf>
    <xf numFmtId="168" fontId="39" fillId="2" borderId="0" xfId="0" applyNumberFormat="1" applyFont="1" applyFill="1" applyAlignment="1">
      <alignment horizontal="center" wrapText="1"/>
    </xf>
    <xf numFmtId="0" fontId="5" fillId="3" borderId="0" xfId="0" applyFont="1" applyFill="1" applyAlignment="1">
      <alignment horizontal="center"/>
    </xf>
    <xf numFmtId="168" fontId="5" fillId="3" borderId="0" xfId="0" applyNumberFormat="1" applyFont="1" applyFill="1" applyAlignment="1">
      <alignment horizontal="center" wrapText="1"/>
    </xf>
    <xf numFmtId="0" fontId="5" fillId="3" borderId="0" xfId="0" applyFont="1" applyFill="1" applyAlignment="1">
      <alignment horizontal="right" wrapText="1"/>
    </xf>
    <xf numFmtId="0" fontId="5" fillId="3" borderId="0" xfId="0" applyFont="1" applyFill="1" applyAlignment="1">
      <alignment wrapText="1"/>
    </xf>
    <xf numFmtId="0" fontId="5" fillId="3" borderId="0" xfId="0" applyFont="1" applyFill="1"/>
    <xf numFmtId="1" fontId="40" fillId="2" borderId="5" xfId="0" applyNumberFormat="1" applyFont="1" applyFill="1" applyBorder="1" applyAlignment="1">
      <alignment horizontal="center"/>
    </xf>
    <xf numFmtId="49" fontId="40" fillId="2" borderId="5" xfId="0" applyNumberFormat="1" applyFont="1" applyFill="1" applyBorder="1" applyAlignment="1">
      <alignment horizontal="center"/>
    </xf>
    <xf numFmtId="49" fontId="31" fillId="2" borderId="5" xfId="0" applyNumberFormat="1" applyFont="1" applyFill="1" applyBorder="1" applyAlignment="1">
      <alignment horizontal="center"/>
    </xf>
    <xf numFmtId="1" fontId="40" fillId="2" borderId="5" xfId="0" applyNumberFormat="1" applyFont="1" applyFill="1" applyBorder="1" applyAlignment="1" applyProtection="1">
      <alignment horizontal="center" wrapText="1"/>
      <protection locked="0"/>
    </xf>
    <xf numFmtId="49" fontId="40" fillId="2" borderId="5" xfId="0" applyNumberFormat="1" applyFont="1" applyFill="1" applyBorder="1" applyAlignment="1" applyProtection="1">
      <alignment horizontal="center" wrapText="1"/>
      <protection locked="0"/>
    </xf>
    <xf numFmtId="49" fontId="40" fillId="2" borderId="5" xfId="0" applyNumberFormat="1" applyFont="1" applyFill="1" applyBorder="1" applyAlignment="1">
      <alignment horizontal="center" wrapText="1"/>
    </xf>
    <xf numFmtId="49" fontId="31" fillId="2" borderId="5" xfId="0" applyNumberFormat="1" applyFont="1" applyFill="1" applyBorder="1" applyAlignment="1">
      <alignment horizontal="center" wrapText="1"/>
    </xf>
    <xf numFmtId="1" fontId="31" fillId="2" borderId="5" xfId="0" applyNumberFormat="1" applyFont="1" applyFill="1" applyBorder="1" applyAlignment="1" applyProtection="1">
      <alignment horizontal="center" wrapText="1"/>
      <protection locked="0"/>
    </xf>
    <xf numFmtId="49" fontId="31" fillId="2" borderId="5" xfId="0" applyNumberFormat="1" applyFont="1" applyFill="1" applyBorder="1" applyAlignment="1" applyProtection="1">
      <alignment horizontal="center" wrapText="1"/>
      <protection locked="0"/>
    </xf>
    <xf numFmtId="49" fontId="40" fillId="0" borderId="5" xfId="0" applyNumberFormat="1" applyFont="1" applyBorder="1" applyAlignment="1">
      <alignment horizontal="center" wrapText="1"/>
    </xf>
    <xf numFmtId="165" fontId="28" fillId="2" borderId="0" xfId="0" applyNumberFormat="1" applyFont="1" applyFill="1" applyAlignment="1">
      <alignment horizontal="center" wrapText="1"/>
    </xf>
    <xf numFmtId="168" fontId="33" fillId="2" borderId="5" xfId="0" applyNumberFormat="1" applyFont="1" applyFill="1" applyBorder="1" applyAlignment="1">
      <alignment horizontal="center" wrapText="1"/>
    </xf>
    <xf numFmtId="0" fontId="21" fillId="2" borderId="5" xfId="0" applyFont="1" applyFill="1" applyBorder="1" applyAlignment="1">
      <alignment horizontal="center" wrapText="1"/>
    </xf>
    <xf numFmtId="166" fontId="33" fillId="2" borderId="5" xfId="0" applyNumberFormat="1" applyFont="1" applyFill="1" applyBorder="1" applyAlignment="1">
      <alignment horizontal="center" wrapText="1"/>
    </xf>
    <xf numFmtId="0" fontId="41" fillId="2" borderId="0" xfId="0" applyFont="1" applyFill="1" applyAlignment="1">
      <alignment horizontal="right" wrapText="1"/>
    </xf>
    <xf numFmtId="0" fontId="41" fillId="2" borderId="0" xfId="0" applyFont="1" applyFill="1" applyAlignment="1">
      <alignment wrapText="1"/>
    </xf>
    <xf numFmtId="0" fontId="41" fillId="2" borderId="0" xfId="0" applyFont="1" applyFill="1"/>
    <xf numFmtId="49" fontId="42" fillId="2" borderId="5" xfId="0" applyNumberFormat="1" applyFont="1" applyFill="1" applyBorder="1" applyAlignment="1">
      <alignment horizontal="center"/>
    </xf>
    <xf numFmtId="0" fontId="27" fillId="2" borderId="0" xfId="0" applyFont="1" applyFill="1" applyAlignment="1">
      <alignment horizontal="right" wrapText="1"/>
    </xf>
    <xf numFmtId="0" fontId="27" fillId="2" borderId="0" xfId="0" applyFont="1" applyFill="1" applyAlignment="1">
      <alignment wrapText="1"/>
    </xf>
    <xf numFmtId="0" fontId="27" fillId="2" borderId="0" xfId="0" applyFont="1" applyFill="1"/>
    <xf numFmtId="0" fontId="40" fillId="2" borderId="0" xfId="0" applyFont="1" applyFill="1" applyAlignment="1">
      <alignment horizontal="center" wrapText="1"/>
    </xf>
    <xf numFmtId="0" fontId="40" fillId="2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168" fontId="6" fillId="2" borderId="0" xfId="0" applyNumberFormat="1" applyFont="1" applyFill="1" applyAlignment="1">
      <alignment horizontal="center" wrapText="1"/>
    </xf>
    <xf numFmtId="168" fontId="6" fillId="2" borderId="0" xfId="0" applyNumberFormat="1" applyFont="1" applyFill="1" applyAlignment="1">
      <alignment wrapText="1"/>
    </xf>
    <xf numFmtId="0" fontId="46" fillId="2" borderId="0" xfId="0" applyFont="1" applyFill="1" applyAlignment="1">
      <alignment wrapText="1"/>
    </xf>
    <xf numFmtId="168" fontId="47" fillId="2" borderId="5" xfId="0" applyNumberFormat="1" applyFont="1" applyFill="1" applyBorder="1" applyAlignment="1">
      <alignment horizontal="center" wrapText="1"/>
    </xf>
    <xf numFmtId="168" fontId="47" fillId="2" borderId="5" xfId="0" applyNumberFormat="1" applyFont="1" applyFill="1" applyBorder="1" applyAlignment="1">
      <alignment horizontal="center" vertical="center" wrapText="1"/>
    </xf>
    <xf numFmtId="0" fontId="47" fillId="3" borderId="0" xfId="0" applyFont="1" applyFill="1" applyAlignment="1">
      <alignment horizontal="center" wrapText="1"/>
    </xf>
    <xf numFmtId="0" fontId="47" fillId="2" borderId="0" xfId="0" applyFont="1" applyFill="1" applyAlignment="1">
      <alignment horizontal="center" wrapText="1"/>
    </xf>
    <xf numFmtId="4" fontId="48" fillId="2" borderId="0" xfId="0" applyNumberFormat="1" applyFont="1" applyFill="1" applyAlignment="1">
      <alignment horizontal="center" wrapText="1"/>
    </xf>
    <xf numFmtId="168" fontId="49" fillId="2" borderId="0" xfId="0" applyNumberFormat="1" applyFont="1" applyFill="1" applyAlignment="1">
      <alignment horizontal="center" wrapText="1"/>
    </xf>
    <xf numFmtId="166" fontId="6" fillId="2" borderId="0" xfId="0" applyNumberFormat="1" applyFont="1" applyFill="1" applyAlignment="1">
      <alignment horizontal="center" wrapText="1"/>
    </xf>
    <xf numFmtId="168" fontId="50" fillId="3" borderId="0" xfId="0" applyNumberFormat="1" applyFont="1" applyFill="1" applyAlignment="1">
      <alignment horizontal="center" wrapText="1"/>
    </xf>
    <xf numFmtId="168" fontId="50" fillId="2" borderId="0" xfId="0" applyNumberFormat="1" applyFont="1" applyFill="1" applyAlignment="1">
      <alignment horizontal="center" wrapText="1"/>
    </xf>
    <xf numFmtId="168" fontId="51" fillId="2" borderId="0" xfId="0" applyNumberFormat="1" applyFont="1" applyFill="1" applyAlignment="1">
      <alignment horizontal="center" wrapText="1"/>
    </xf>
    <xf numFmtId="168" fontId="52" fillId="2" borderId="0" xfId="0" applyNumberFormat="1" applyFont="1" applyFill="1" applyAlignment="1">
      <alignment horizontal="center" wrapText="1"/>
    </xf>
    <xf numFmtId="0" fontId="51" fillId="2" borderId="0" xfId="0" applyFont="1" applyFill="1" applyAlignment="1">
      <alignment horizontal="center" wrapText="1"/>
    </xf>
    <xf numFmtId="4" fontId="51" fillId="2" borderId="0" xfId="0" applyNumberFormat="1" applyFont="1" applyFill="1" applyAlignment="1">
      <alignment horizontal="center" wrapText="1"/>
    </xf>
    <xf numFmtId="0" fontId="53" fillId="2" borderId="0" xfId="0" applyFont="1" applyFill="1" applyAlignment="1">
      <alignment horizontal="center" wrapText="1"/>
    </xf>
    <xf numFmtId="166" fontId="53" fillId="2" borderId="0" xfId="0" applyNumberFormat="1" applyFont="1" applyFill="1" applyAlignment="1">
      <alignment horizontal="center" wrapText="1"/>
    </xf>
    <xf numFmtId="168" fontId="54" fillId="2" borderId="0" xfId="0" applyNumberFormat="1" applyFont="1" applyFill="1" applyAlignment="1">
      <alignment horizontal="center" wrapText="1"/>
    </xf>
    <xf numFmtId="166" fontId="20" fillId="0" borderId="5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168" fontId="36" fillId="0" borderId="5" xfId="0" applyNumberFormat="1" applyFont="1" applyBorder="1" applyAlignment="1">
      <alignment horizontal="center" wrapText="1"/>
    </xf>
    <xf numFmtId="166" fontId="55" fillId="2" borderId="7" xfId="0" applyNumberFormat="1" applyFont="1" applyFill="1" applyBorder="1" applyAlignment="1">
      <alignment horizontal="center" wrapText="1"/>
    </xf>
    <xf numFmtId="49" fontId="56" fillId="2" borderId="10" xfId="0" applyNumberFormat="1" applyFont="1" applyFill="1" applyBorder="1" applyAlignment="1" applyProtection="1">
      <alignment horizontal="justify" wrapText="1"/>
      <protection locked="0"/>
    </xf>
    <xf numFmtId="49" fontId="56" fillId="2" borderId="5" xfId="0" applyNumberFormat="1" applyFont="1" applyFill="1" applyBorder="1" applyAlignment="1" applyProtection="1">
      <alignment horizontal="center" wrapText="1"/>
      <protection locked="0"/>
    </xf>
    <xf numFmtId="0" fontId="40" fillId="2" borderId="5" xfId="0" applyFont="1" applyFill="1" applyBorder="1" applyAlignment="1">
      <alignment wrapText="1"/>
    </xf>
    <xf numFmtId="0" fontId="40" fillId="2" borderId="5" xfId="0" applyFont="1" applyFill="1" applyBorder="1" applyAlignment="1" applyProtection="1">
      <alignment horizontal="left" wrapText="1"/>
      <protection locked="0"/>
    </xf>
    <xf numFmtId="0" fontId="40" fillId="2" borderId="5" xfId="0" applyFont="1" applyFill="1" applyBorder="1" applyAlignment="1">
      <alignment vertical="center" wrapText="1"/>
    </xf>
    <xf numFmtId="0" fontId="40" fillId="2" borderId="0" xfId="0" applyFont="1" applyFill="1" applyAlignment="1">
      <alignment wrapText="1"/>
    </xf>
    <xf numFmtId="168" fontId="22" fillId="0" borderId="5" xfId="0" applyNumberFormat="1" applyFont="1" applyBorder="1" applyAlignment="1">
      <alignment horizontal="center" wrapText="1"/>
    </xf>
    <xf numFmtId="0" fontId="51" fillId="2" borderId="0" xfId="0" applyFont="1" applyFill="1" applyAlignment="1">
      <alignment wrapText="1"/>
    </xf>
    <xf numFmtId="168" fontId="21" fillId="2" borderId="12" xfId="0" applyNumberFormat="1" applyFont="1" applyFill="1" applyBorder="1" applyAlignment="1">
      <alignment horizontal="center" wrapText="1"/>
    </xf>
    <xf numFmtId="168" fontId="20" fillId="2" borderId="12" xfId="0" applyNumberFormat="1" applyFont="1" applyFill="1" applyBorder="1" applyAlignment="1">
      <alignment horizontal="center" wrapText="1"/>
    </xf>
    <xf numFmtId="168" fontId="21" fillId="2" borderId="0" xfId="0" applyNumberFormat="1" applyFont="1" applyFill="1" applyAlignment="1">
      <alignment horizontal="center" wrapText="1"/>
    </xf>
    <xf numFmtId="166" fontId="44" fillId="2" borderId="0" xfId="0" applyNumberFormat="1" applyFont="1" applyFill="1" applyAlignment="1">
      <alignment wrapText="1"/>
    </xf>
    <xf numFmtId="0" fontId="43" fillId="2" borderId="0" xfId="0" applyFont="1" applyFill="1"/>
    <xf numFmtId="168" fontId="20" fillId="2" borderId="0" xfId="0" applyNumberFormat="1" applyFont="1" applyFill="1" applyAlignment="1">
      <alignment horizontal="center" wrapText="1"/>
    </xf>
    <xf numFmtId="10" fontId="21" fillId="2" borderId="6" xfId="0" applyNumberFormat="1" applyFont="1" applyFill="1" applyBorder="1" applyAlignment="1">
      <alignment horizontal="center" wrapText="1"/>
    </xf>
    <xf numFmtId="166" fontId="22" fillId="2" borderId="5" xfId="4" applyNumberFormat="1" applyFont="1" applyFill="1" applyBorder="1" applyAlignment="1">
      <alignment horizontal="center" wrapText="1"/>
    </xf>
    <xf numFmtId="10" fontId="21" fillId="0" borderId="5" xfId="0" applyNumberFormat="1" applyFont="1" applyBorder="1" applyAlignment="1">
      <alignment horizontal="center" wrapText="1"/>
    </xf>
    <xf numFmtId="166" fontId="55" fillId="2" borderId="13" xfId="0" applyNumberFormat="1" applyFont="1" applyFill="1" applyBorder="1" applyAlignment="1">
      <alignment horizontal="center" wrapText="1"/>
    </xf>
    <xf numFmtId="168" fontId="47" fillId="2" borderId="12" xfId="0" applyNumberFormat="1" applyFont="1" applyFill="1" applyBorder="1" applyAlignment="1">
      <alignment horizontal="center" wrapText="1"/>
    </xf>
    <xf numFmtId="168" fontId="5" fillId="2" borderId="12" xfId="0" applyNumberFormat="1" applyFont="1" applyFill="1" applyBorder="1" applyAlignment="1">
      <alignment horizontal="center" wrapText="1"/>
    </xf>
    <xf numFmtId="165" fontId="45" fillId="2" borderId="0" xfId="0" applyNumberFormat="1" applyFont="1" applyFill="1" applyAlignment="1">
      <alignment horizontal="center" wrapText="1"/>
    </xf>
    <xf numFmtId="0" fontId="45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66" fontId="45" fillId="2" borderId="0" xfId="0" applyNumberFormat="1" applyFont="1" applyFill="1" applyAlignment="1">
      <alignment wrapText="1"/>
    </xf>
    <xf numFmtId="0" fontId="45" fillId="2" borderId="0" xfId="0" applyFont="1" applyFill="1" applyAlignment="1">
      <alignment wrapText="1"/>
    </xf>
    <xf numFmtId="166" fontId="6" fillId="2" borderId="0" xfId="0" applyNumberFormat="1" applyFont="1" applyFill="1" applyAlignment="1">
      <alignment wrapText="1"/>
    </xf>
    <xf numFmtId="168" fontId="20" fillId="2" borderId="14" xfId="0" applyNumberFormat="1" applyFont="1" applyFill="1" applyBorder="1" applyAlignment="1">
      <alignment horizontal="center" wrapText="1"/>
    </xf>
    <xf numFmtId="0" fontId="40" fillId="2" borderId="14" xfId="0" applyFont="1" applyFill="1" applyBorder="1" applyAlignment="1">
      <alignment wrapText="1"/>
    </xf>
    <xf numFmtId="0" fontId="51" fillId="2" borderId="12" xfId="0" applyFont="1" applyFill="1" applyBorder="1" applyAlignment="1">
      <alignment wrapText="1"/>
    </xf>
    <xf numFmtId="4" fontId="20" fillId="0" borderId="5" xfId="0" applyNumberFormat="1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/>
    <xf numFmtId="0" fontId="34" fillId="2" borderId="5" xfId="0" applyFont="1" applyFill="1" applyBorder="1" applyAlignment="1">
      <alignment horizontal="center" wrapText="1"/>
    </xf>
    <xf numFmtId="0" fontId="18" fillId="2" borderId="5" xfId="0" applyFont="1" applyFill="1" applyBorder="1"/>
    <xf numFmtId="0" fontId="35" fillId="2" borderId="5" xfId="0" applyFont="1" applyFill="1" applyBorder="1" applyAlignment="1" applyProtection="1">
      <alignment horizontal="justify" wrapText="1"/>
      <protection locked="0"/>
    </xf>
    <xf numFmtId="0" fontId="35" fillId="2" borderId="5" xfId="0" applyFont="1" applyFill="1" applyBorder="1" applyAlignment="1">
      <alignment horizontal="justify" wrapText="1"/>
    </xf>
    <xf numFmtId="49" fontId="56" fillId="2" borderId="5" xfId="0" applyNumberFormat="1" applyFont="1" applyFill="1" applyBorder="1" applyAlignment="1" applyProtection="1">
      <alignment horizontal="justify" wrapText="1"/>
      <protection locked="0"/>
    </xf>
    <xf numFmtId="0" fontId="40" fillId="2" borderId="5" xfId="0" applyFont="1" applyFill="1" applyBorder="1"/>
    <xf numFmtId="0" fontId="56" fillId="2" borderId="5" xfId="0" applyFont="1" applyFill="1" applyBorder="1" applyAlignment="1" applyProtection="1">
      <alignment horizontal="justify" wrapText="1"/>
      <protection locked="0"/>
    </xf>
    <xf numFmtId="0" fontId="40" fillId="2" borderId="5" xfId="0" applyFont="1" applyFill="1" applyBorder="1" applyAlignment="1">
      <alignment horizontal="center"/>
    </xf>
    <xf numFmtId="49" fontId="56" fillId="2" borderId="5" xfId="0" applyNumberFormat="1" applyFont="1" applyFill="1" applyBorder="1" applyAlignment="1" applyProtection="1">
      <alignment horizontal="right" wrapText="1"/>
      <protection locked="0"/>
    </xf>
    <xf numFmtId="0" fontId="19" fillId="2" borderId="5" xfId="0" applyFont="1" applyFill="1" applyBorder="1"/>
    <xf numFmtId="49" fontId="57" fillId="2" borderId="5" xfId="0" applyNumberFormat="1" applyFont="1" applyFill="1" applyBorder="1" applyAlignment="1" applyProtection="1">
      <alignment horizontal="justify" wrapText="1"/>
      <protection locked="0"/>
    </xf>
    <xf numFmtId="0" fontId="57" fillId="2" borderId="5" xfId="0" applyFont="1" applyFill="1" applyBorder="1" applyAlignment="1" applyProtection="1">
      <alignment horizontal="justify" wrapText="1"/>
      <protection locked="0"/>
    </xf>
    <xf numFmtId="0" fontId="56" fillId="2" borderId="5" xfId="0" applyFont="1" applyFill="1" applyBorder="1" applyAlignment="1">
      <alignment horizontal="justify" wrapText="1"/>
    </xf>
    <xf numFmtId="0" fontId="56" fillId="2" borderId="5" xfId="0" applyFont="1" applyFill="1" applyBorder="1"/>
    <xf numFmtId="49" fontId="56" fillId="2" borderId="5" xfId="0" applyNumberFormat="1" applyFont="1" applyFill="1" applyBorder="1" applyAlignment="1">
      <alignment horizontal="justify" wrapText="1"/>
    </xf>
    <xf numFmtId="49" fontId="57" fillId="2" borderId="5" xfId="0" applyNumberFormat="1" applyFont="1" applyFill="1" applyBorder="1" applyAlignment="1">
      <alignment horizontal="justify" wrapText="1"/>
    </xf>
    <xf numFmtId="0" fontId="56" fillId="0" borderId="5" xfId="0" applyFont="1" applyBorder="1" applyAlignment="1">
      <alignment horizontal="justify" wrapText="1"/>
    </xf>
    <xf numFmtId="0" fontId="57" fillId="2" borderId="5" xfId="0" applyFont="1" applyFill="1" applyBorder="1" applyAlignment="1">
      <alignment horizontal="justify" wrapText="1"/>
    </xf>
    <xf numFmtId="0" fontId="18" fillId="0" borderId="5" xfId="0" applyFont="1" applyBorder="1"/>
    <xf numFmtId="0" fontId="9" fillId="0" borderId="5" xfId="0" applyFont="1" applyBorder="1" applyAlignment="1" applyProtection="1">
      <alignment horizontal="justify" wrapText="1"/>
      <protection locked="0"/>
    </xf>
    <xf numFmtId="0" fontId="35" fillId="0" borderId="5" xfId="0" applyFont="1" applyBorder="1" applyAlignment="1" applyProtection="1">
      <alignment horizontal="justify" wrapText="1"/>
      <protection locked="0"/>
    </xf>
    <xf numFmtId="0" fontId="56" fillId="2" borderId="5" xfId="1" applyFont="1" applyFill="1" applyBorder="1" applyAlignment="1">
      <alignment horizontal="justify" wrapText="1"/>
    </xf>
    <xf numFmtId="3" fontId="56" fillId="2" borderId="5" xfId="0" applyNumberFormat="1" applyFont="1" applyFill="1" applyBorder="1" applyAlignment="1">
      <alignment horizontal="justify" wrapText="1"/>
    </xf>
    <xf numFmtId="3" fontId="57" fillId="2" borderId="5" xfId="0" applyNumberFormat="1" applyFont="1" applyFill="1" applyBorder="1" applyAlignment="1">
      <alignment horizontal="justify" wrapText="1"/>
    </xf>
    <xf numFmtId="0" fontId="57" fillId="3" borderId="5" xfId="0" applyFont="1" applyFill="1" applyBorder="1" applyAlignment="1" applyProtection="1">
      <alignment horizontal="justify" wrapText="1"/>
      <protection locked="0"/>
    </xf>
    <xf numFmtId="0" fontId="17" fillId="0" borderId="5" xfId="0" applyFont="1" applyBorder="1"/>
    <xf numFmtId="49" fontId="56" fillId="0" borderId="5" xfId="0" applyNumberFormat="1" applyFont="1" applyBorder="1" applyAlignment="1">
      <alignment horizontal="justify" wrapText="1"/>
    </xf>
    <xf numFmtId="49" fontId="56" fillId="0" borderId="5" xfId="0" applyNumberFormat="1" applyFont="1" applyBorder="1" applyAlignment="1" applyProtection="1">
      <alignment horizontal="justify" wrapText="1"/>
      <protection locked="0"/>
    </xf>
    <xf numFmtId="0" fontId="19" fillId="2" borderId="5" xfId="0" applyFont="1" applyFill="1" applyBorder="1" applyAlignment="1">
      <alignment horizontal="justify" wrapText="1"/>
    </xf>
    <xf numFmtId="168" fontId="37" fillId="2" borderId="5" xfId="0" applyNumberFormat="1" applyFont="1" applyFill="1" applyBorder="1" applyAlignment="1" applyProtection="1">
      <alignment horizontal="center" wrapText="1"/>
      <protection locked="0"/>
    </xf>
    <xf numFmtId="10" fontId="20" fillId="2" borderId="5" xfId="0" applyNumberFormat="1" applyFont="1" applyFill="1" applyBorder="1" applyAlignment="1">
      <alignment horizontal="center" wrapText="1"/>
    </xf>
    <xf numFmtId="0" fontId="19" fillId="0" borderId="5" xfId="0" applyFont="1" applyBorder="1" applyAlignment="1">
      <alignment horizontal="justify" wrapText="1"/>
    </xf>
    <xf numFmtId="0" fontId="42" fillId="2" borderId="5" xfId="0" applyFont="1" applyFill="1" applyBorder="1"/>
    <xf numFmtId="0" fontId="42" fillId="0" borderId="5" xfId="0" applyFont="1" applyBorder="1" applyAlignment="1">
      <alignment horizontal="justify" wrapText="1"/>
    </xf>
    <xf numFmtId="0" fontId="32" fillId="2" borderId="5" xfId="0" applyFont="1" applyFill="1" applyBorder="1" applyAlignment="1" applyProtection="1">
      <alignment wrapText="1"/>
      <protection locked="0"/>
    </xf>
    <xf numFmtId="0" fontId="9" fillId="2" borderId="5" xfId="0" applyFont="1" applyFill="1" applyBorder="1" applyAlignment="1" applyProtection="1">
      <alignment wrapText="1"/>
      <protection locked="0"/>
    </xf>
    <xf numFmtId="0" fontId="8" fillId="2" borderId="5" xfId="0" applyFont="1" applyFill="1" applyBorder="1"/>
    <xf numFmtId="0" fontId="8" fillId="2" borderId="5" xfId="0" applyFont="1" applyFill="1" applyBorder="1" applyAlignment="1">
      <alignment horizontal="center"/>
    </xf>
    <xf numFmtId="168" fontId="36" fillId="2" borderId="5" xfId="0" applyNumberFormat="1" applyFont="1" applyFill="1" applyBorder="1" applyAlignment="1">
      <alignment horizontal="center" wrapText="1"/>
    </xf>
    <xf numFmtId="0" fontId="16" fillId="2" borderId="0" xfId="0" applyFont="1" applyFill="1" applyAlignment="1">
      <alignment horizontal="center" vertical="center"/>
    </xf>
    <xf numFmtId="0" fontId="26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left" wrapText="1"/>
    </xf>
    <xf numFmtId="0" fontId="34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</cellXfs>
  <cellStyles count="5">
    <cellStyle name="Обычный" xfId="0" builtinId="0"/>
    <cellStyle name="Обычный 2" xfId="2" xr:uid="{00000000-0005-0000-0000-000001000000}"/>
    <cellStyle name="Обычный_ZV1PIV98" xfId="1" xr:uid="{00000000-0005-0000-0000-000002000000}"/>
    <cellStyle name="Процентный" xfId="4" builtinId="5"/>
    <cellStyle name="Финансовый" xfId="3" builtinId="3"/>
  </cellStyles>
  <dxfs count="0"/>
  <tableStyles count="0" defaultTableStyle="TableStyleMedium2" defaultPivotStyle="PivotStyleLight16"/>
  <colors>
    <mruColors>
      <color rgb="FFCCFFCC"/>
      <color rgb="FFD5C9E1"/>
      <color rgb="FFFFCC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N2146"/>
  <sheetViews>
    <sheetView showZeros="0" tabSelected="1" showOutlineSymbols="0" view="pageBreakPreview" zoomScale="90" zoomScaleNormal="80" zoomScaleSheetLayoutView="90" workbookViewId="0">
      <pane xSplit="5" ySplit="7" topLeftCell="J8" activePane="bottomRight" state="frozen"/>
      <selection pane="topRight" activeCell="F1" sqref="F1"/>
      <selection pane="bottomLeft" activeCell="A8" sqref="A8"/>
      <selection pane="bottomRight" activeCell="A5" sqref="A5:XFD5"/>
    </sheetView>
  </sheetViews>
  <sheetFormatPr defaultColWidth="9.140625" defaultRowHeight="12.75" x14ac:dyDescent="0.2"/>
  <cols>
    <col min="1" max="1" width="3.85546875" style="1" customWidth="1"/>
    <col min="2" max="2" width="8" style="75" hidden="1" customWidth="1"/>
    <col min="3" max="3" width="7.140625" style="75" customWidth="1"/>
    <col min="4" max="4" width="7.7109375" style="75" customWidth="1"/>
    <col min="5" max="5" width="70.140625" style="5" customWidth="1"/>
    <col min="6" max="6" width="15.28515625" style="5" customWidth="1"/>
    <col min="7" max="7" width="14.42578125" style="5" customWidth="1"/>
    <col min="8" max="8" width="13.28515625" style="5" customWidth="1"/>
    <col min="9" max="9" width="11.7109375" style="5" customWidth="1"/>
    <col min="10" max="10" width="14" style="5" customWidth="1"/>
    <col min="11" max="11" width="14.7109375" style="81" customWidth="1"/>
    <col min="12" max="12" width="16" style="5" customWidth="1"/>
    <col min="13" max="13" width="14.28515625" style="5" customWidth="1"/>
    <col min="14" max="15" width="13.28515625" style="5" customWidth="1"/>
    <col min="16" max="16" width="13.42578125" style="82" customWidth="1"/>
    <col min="17" max="17" width="11.85546875" style="5" customWidth="1"/>
    <col min="18" max="18" width="15.5703125" style="5" customWidth="1"/>
    <col min="19" max="19" width="15.7109375" style="5" customWidth="1"/>
    <col min="20" max="20" width="15" style="5" customWidth="1"/>
    <col min="21" max="21" width="13.28515625" style="5" customWidth="1"/>
    <col min="22" max="22" width="14.7109375" style="5" customWidth="1"/>
    <col min="23" max="23" width="11.7109375" style="5" customWidth="1"/>
    <col min="24" max="196" width="9.140625" style="5"/>
    <col min="197" max="16384" width="9.140625" style="1"/>
  </cols>
  <sheetData>
    <row r="1" spans="1:196" ht="70.150000000000006" customHeight="1" x14ac:dyDescent="0.3">
      <c r="A1" s="236" t="s">
        <v>375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170" t="s">
        <v>351</v>
      </c>
    </row>
    <row r="2" spans="1:196" s="2" customFormat="1" ht="25.5" customHeight="1" x14ac:dyDescent="0.2">
      <c r="A2" s="237" t="s">
        <v>0</v>
      </c>
      <c r="B2" s="237" t="s">
        <v>104</v>
      </c>
      <c r="C2" s="237" t="s">
        <v>300</v>
      </c>
      <c r="D2" s="237" t="s">
        <v>48</v>
      </c>
      <c r="E2" s="237" t="s">
        <v>52</v>
      </c>
      <c r="F2" s="238" t="s">
        <v>1</v>
      </c>
      <c r="G2" s="238"/>
      <c r="H2" s="238"/>
      <c r="I2" s="238"/>
      <c r="J2" s="238"/>
      <c r="K2" s="238"/>
      <c r="L2" s="238" t="s">
        <v>2</v>
      </c>
      <c r="M2" s="239"/>
      <c r="N2" s="239"/>
      <c r="O2" s="239"/>
      <c r="P2" s="239"/>
      <c r="Q2" s="239"/>
      <c r="R2" s="238" t="s">
        <v>3</v>
      </c>
      <c r="S2" s="238"/>
      <c r="T2" s="238"/>
      <c r="U2" s="238"/>
      <c r="V2" s="238"/>
      <c r="W2" s="238"/>
    </row>
    <row r="3" spans="1:196" s="2" customFormat="1" ht="12.75" customHeight="1" x14ac:dyDescent="0.2">
      <c r="A3" s="237"/>
      <c r="B3" s="237"/>
      <c r="C3" s="237"/>
      <c r="D3" s="237"/>
      <c r="E3" s="237"/>
      <c r="F3" s="240" t="s">
        <v>184</v>
      </c>
      <c r="G3" s="240" t="s">
        <v>373</v>
      </c>
      <c r="H3" s="240" t="s">
        <v>374</v>
      </c>
      <c r="I3" s="240" t="s">
        <v>4</v>
      </c>
      <c r="J3" s="240" t="s">
        <v>214</v>
      </c>
      <c r="K3" s="241" t="s">
        <v>36</v>
      </c>
      <c r="L3" s="240" t="s">
        <v>184</v>
      </c>
      <c r="M3" s="240" t="s">
        <v>280</v>
      </c>
      <c r="N3" s="240" t="str">
        <f>G3</f>
        <v>затверджено на 01.12.2023</v>
      </c>
      <c r="O3" s="240" t="str">
        <f>H3</f>
        <v>виконано станом на 01.12.2023</v>
      </c>
      <c r="P3" s="240" t="s">
        <v>215</v>
      </c>
      <c r="Q3" s="241" t="s">
        <v>36</v>
      </c>
      <c r="R3" s="240" t="s">
        <v>184</v>
      </c>
      <c r="S3" s="240" t="s">
        <v>280</v>
      </c>
      <c r="T3" s="240" t="str">
        <f>G3</f>
        <v>затверджено на 01.12.2023</v>
      </c>
      <c r="U3" s="240" t="str">
        <f>H3</f>
        <v>виконано станом на 01.12.2023</v>
      </c>
      <c r="V3" s="240" t="s">
        <v>216</v>
      </c>
      <c r="W3" s="241" t="s">
        <v>36</v>
      </c>
    </row>
    <row r="4" spans="1:196" s="2" customFormat="1" ht="53.25" customHeight="1" x14ac:dyDescent="0.2">
      <c r="A4" s="237"/>
      <c r="B4" s="237"/>
      <c r="C4" s="237"/>
      <c r="D4" s="237"/>
      <c r="E4" s="237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</row>
    <row r="5" spans="1:196" s="3" customFormat="1" ht="18.75" customHeight="1" x14ac:dyDescent="0.25">
      <c r="A5" s="195">
        <v>1</v>
      </c>
      <c r="B5" s="195">
        <v>2</v>
      </c>
      <c r="C5" s="195">
        <v>2</v>
      </c>
      <c r="D5" s="195">
        <v>3</v>
      </c>
      <c r="E5" s="195">
        <v>4</v>
      </c>
      <c r="F5" s="195">
        <v>5</v>
      </c>
      <c r="G5" s="195">
        <v>6</v>
      </c>
      <c r="H5" s="195">
        <v>7</v>
      </c>
      <c r="I5" s="195">
        <v>8</v>
      </c>
      <c r="J5" s="195">
        <v>9</v>
      </c>
      <c r="K5" s="195">
        <v>10</v>
      </c>
      <c r="L5" s="195">
        <v>11</v>
      </c>
      <c r="M5" s="195">
        <v>12</v>
      </c>
      <c r="N5" s="195">
        <v>13</v>
      </c>
      <c r="O5" s="195">
        <v>14</v>
      </c>
      <c r="P5" s="195">
        <v>15</v>
      </c>
      <c r="Q5" s="195">
        <v>16</v>
      </c>
      <c r="R5" s="195">
        <v>17</v>
      </c>
      <c r="S5" s="195">
        <v>18</v>
      </c>
      <c r="T5" s="195">
        <v>19</v>
      </c>
      <c r="U5" s="195">
        <v>20</v>
      </c>
      <c r="V5" s="195">
        <v>21</v>
      </c>
      <c r="W5" s="195">
        <v>22</v>
      </c>
    </row>
    <row r="6" spans="1:196" ht="29.25" customHeight="1" x14ac:dyDescent="0.3">
      <c r="A6" s="196"/>
      <c r="B6" s="63"/>
      <c r="C6" s="63"/>
      <c r="D6" s="63"/>
      <c r="E6" s="197" t="s">
        <v>5</v>
      </c>
      <c r="F6" s="99">
        <f>SUM(F174)</f>
        <v>972778.1</v>
      </c>
      <c r="G6" s="99">
        <f>SUM(G174)</f>
        <v>912245.99999999988</v>
      </c>
      <c r="H6" s="99">
        <f>SUM(H174)</f>
        <v>850268.29999999993</v>
      </c>
      <c r="I6" s="160">
        <v>1</v>
      </c>
      <c r="J6" s="99">
        <f>H6-G6</f>
        <v>-61977.699999999953</v>
      </c>
      <c r="K6" s="160">
        <f>IFERROR(100%*(H6/G6),"")</f>
        <v>0.93206032144838125</v>
      </c>
      <c r="L6" s="99">
        <f>SUM(L174)</f>
        <v>131664.69999999998</v>
      </c>
      <c r="M6" s="99">
        <f>SUM(M174)</f>
        <v>199559.9</v>
      </c>
      <c r="N6" s="99">
        <f>SUM(N174)</f>
        <v>192782.69999999998</v>
      </c>
      <c r="O6" s="99">
        <f>SUM(O174)</f>
        <v>145978.29999999999</v>
      </c>
      <c r="P6" s="99">
        <f>O6-N6</f>
        <v>-46804.399999999994</v>
      </c>
      <c r="Q6" s="160">
        <f>IFERROR(100%*(O6/N6),"")</f>
        <v>0.75721680420494164</v>
      </c>
      <c r="R6" s="99">
        <f>SUM(R174)</f>
        <v>1104442.8</v>
      </c>
      <c r="S6" s="99">
        <f>SUM(S174)</f>
        <v>1172338.0000000002</v>
      </c>
      <c r="T6" s="99">
        <f>SUM(T174)</f>
        <v>1105028.6999999997</v>
      </c>
      <c r="U6" s="99">
        <f>SUM(U174)</f>
        <v>996246.6</v>
      </c>
      <c r="V6" s="11">
        <f>U6-T6</f>
        <v>-108782.09999999974</v>
      </c>
      <c r="W6" s="16">
        <f>IFERROR(100%*(U6/T6),"")</f>
        <v>0.9015572174731753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196" s="37" customFormat="1" ht="37.15" customHeight="1" x14ac:dyDescent="0.3">
      <c r="A7" s="198"/>
      <c r="B7" s="34"/>
      <c r="C7" s="34"/>
      <c r="D7" s="34"/>
      <c r="E7" s="199" t="s">
        <v>340</v>
      </c>
      <c r="F7" s="11">
        <f>SUM(F18,F28,F29,F31,F34,F35,F37,F62,F80,F110)</f>
        <v>155202</v>
      </c>
      <c r="G7" s="11">
        <f t="shared" ref="G7:H7" si="0">SUM(G18,G28,G29,G31,G34,G35,G37,G62,G80,G110)</f>
        <v>143436.80000000002</v>
      </c>
      <c r="H7" s="11">
        <f t="shared" si="0"/>
        <v>142930.10000000003</v>
      </c>
      <c r="I7" s="16">
        <f>H7/$H$6</f>
        <v>0.16809999855339786</v>
      </c>
      <c r="J7" s="11">
        <f>H7-G7</f>
        <v>-506.69999999998254</v>
      </c>
      <c r="K7" s="16">
        <f t="shared" ref="K7:K8" si="1">IFERROR(100%*(H7/G7),"")</f>
        <v>0.99646743374085323</v>
      </c>
      <c r="L7" s="11">
        <f t="shared" ref="L7:O7" si="2">SUM(L18,L28,L29,L31,L34,L35,L37,L62,L80,L110)</f>
        <v>4412.8999999999996</v>
      </c>
      <c r="M7" s="11">
        <f t="shared" si="2"/>
        <v>4412.8999999999996</v>
      </c>
      <c r="N7" s="11">
        <f t="shared" si="2"/>
        <v>4412.8999999999996</v>
      </c>
      <c r="O7" s="11">
        <f t="shared" si="2"/>
        <v>1936</v>
      </c>
      <c r="P7" s="11">
        <f t="shared" ref="P7:P72" si="3">O7-N7</f>
        <v>-2476.8999999999996</v>
      </c>
      <c r="Q7" s="16">
        <f t="shared" ref="Q7:Q72" si="4">IFERROR(100%*(O7/N7),"")</f>
        <v>0.43871377098959874</v>
      </c>
      <c r="R7" s="11">
        <f t="shared" ref="R7:U7" si="5">SUM(R18,R28,R29,R31,R34,R35,R37,R62,R80,R110)</f>
        <v>159614.9</v>
      </c>
      <c r="S7" s="11">
        <f t="shared" si="5"/>
        <v>159614.9</v>
      </c>
      <c r="T7" s="11">
        <f t="shared" si="5"/>
        <v>147849.70000000001</v>
      </c>
      <c r="U7" s="11">
        <f t="shared" si="5"/>
        <v>144866.10000000003</v>
      </c>
      <c r="V7" s="11">
        <f t="shared" ref="V7:V82" si="6">U7-T7</f>
        <v>-2983.5999999999767</v>
      </c>
      <c r="W7" s="16">
        <f t="shared" ref="W7:W70" si="7">IFERROR(100%*(U7/T7),"")</f>
        <v>0.9798200469801428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</row>
    <row r="8" spans="1:196" ht="27.75" customHeight="1" x14ac:dyDescent="0.3">
      <c r="A8" s="196"/>
      <c r="B8" s="38"/>
      <c r="C8" s="38"/>
      <c r="D8" s="38"/>
      <c r="E8" s="200" t="s">
        <v>38</v>
      </c>
      <c r="F8" s="11">
        <f>SUM(F76,F71,F51,F38,F9)</f>
        <v>526308.50000000012</v>
      </c>
      <c r="G8" s="11">
        <f>SUM(G76,G71,G51,G38,G9)</f>
        <v>492858.2</v>
      </c>
      <c r="H8" s="11">
        <f>SUM(H76,H71,H51,H38,H9)</f>
        <v>455194.8</v>
      </c>
      <c r="I8" s="16">
        <f t="shared" ref="I8:I82" si="8">H8/$H$6</f>
        <v>0.53535431110391862</v>
      </c>
      <c r="J8" s="11">
        <f t="shared" ref="J8:J73" si="9">H8-G8</f>
        <v>-37663.400000000023</v>
      </c>
      <c r="K8" s="16">
        <f t="shared" si="1"/>
        <v>0.92358167115815459</v>
      </c>
      <c r="L8" s="11">
        <f>SUM(L76,L71,L51,L38,L9)</f>
        <v>28401.5</v>
      </c>
      <c r="M8" s="11">
        <f>SUM(M76,M71,M51,M38,M9)</f>
        <v>94991.900000000009</v>
      </c>
      <c r="N8" s="11">
        <f>SUM(N76,N71,N51,N38,N9)</f>
        <v>92326.2</v>
      </c>
      <c r="O8" s="11">
        <f>SUM(O76,O71,O51,O38,O9)</f>
        <v>80035.199999999997</v>
      </c>
      <c r="P8" s="11">
        <f t="shared" si="3"/>
        <v>-12291</v>
      </c>
      <c r="Q8" s="16">
        <f t="shared" si="4"/>
        <v>0.86687419172455926</v>
      </c>
      <c r="R8" s="11">
        <f t="shared" ref="R8:R82" si="10">SUM(F8,L8)</f>
        <v>554710.00000000012</v>
      </c>
      <c r="S8" s="11">
        <f t="shared" ref="S8:S82" si="11">SUM(F8,M8)</f>
        <v>621300.40000000014</v>
      </c>
      <c r="T8" s="11">
        <f>SUM(G8,N8)</f>
        <v>585184.4</v>
      </c>
      <c r="U8" s="11">
        <f t="shared" ref="U8:U9" si="12">SUM(H8,O8)</f>
        <v>535230</v>
      </c>
      <c r="V8" s="11">
        <f t="shared" si="6"/>
        <v>-49954.400000000023</v>
      </c>
      <c r="W8" s="16">
        <f t="shared" si="7"/>
        <v>0.91463477153526307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196" ht="30.75" customHeight="1" x14ac:dyDescent="0.3">
      <c r="A9" s="198">
        <v>1</v>
      </c>
      <c r="B9" s="34" t="s">
        <v>13</v>
      </c>
      <c r="C9" s="34" t="s">
        <v>53</v>
      </c>
      <c r="D9" s="34"/>
      <c r="E9" s="199" t="s">
        <v>301</v>
      </c>
      <c r="F9" s="11">
        <f>F10+F11+F18+F19+F21+F24+F25+F26+F27+F29+F30+F32+F33+F34+F35+F36+F37</f>
        <v>437472.3000000001</v>
      </c>
      <c r="G9" s="11">
        <f t="shared" ref="G9:H9" si="13">G10+G11+G18+G19+G21+G24+G25+G26+G27+G29+G30+G32+G33+G34+G35+G36+G37</f>
        <v>409241.4</v>
      </c>
      <c r="H9" s="11">
        <f t="shared" si="13"/>
        <v>381851.8</v>
      </c>
      <c r="I9" s="16">
        <f t="shared" si="8"/>
        <v>0.44909565604174589</v>
      </c>
      <c r="J9" s="11">
        <f t="shared" si="9"/>
        <v>-27389.600000000035</v>
      </c>
      <c r="K9" s="16">
        <f>IFERROR(100%*(H9/G9),"")</f>
        <v>0.93307226492725315</v>
      </c>
      <c r="L9" s="11">
        <f>L10+L11+L18+L19+L21+L24+L25+L26+L27+L29+L30+L32+L33+L34+L35+L36+L37</f>
        <v>11356.500000000002</v>
      </c>
      <c r="M9" s="11">
        <f t="shared" ref="M9:O9" si="14">M10+M11+M18+M19+M21+M24+M25+M26+M27+M29+M30+M32+M33+M34+M35+M36+M37</f>
        <v>76479.100000000006</v>
      </c>
      <c r="N9" s="11">
        <f t="shared" si="14"/>
        <v>74250.2</v>
      </c>
      <c r="O9" s="11">
        <f t="shared" si="14"/>
        <v>71776.399999999994</v>
      </c>
      <c r="P9" s="11">
        <f t="shared" si="3"/>
        <v>-2473.8000000000029</v>
      </c>
      <c r="Q9" s="16">
        <f t="shared" si="4"/>
        <v>0.96668291802580997</v>
      </c>
      <c r="R9" s="11">
        <f t="shared" ref="R9" si="15">SUM(F9,L9)</f>
        <v>448828.8000000001</v>
      </c>
      <c r="S9" s="11">
        <f t="shared" ref="S9" si="16">SUM(F9,M9)</f>
        <v>513951.40000000014</v>
      </c>
      <c r="T9" s="11">
        <f t="shared" ref="T9" si="17">SUM(G9,N9)</f>
        <v>483491.60000000003</v>
      </c>
      <c r="U9" s="11">
        <f t="shared" si="12"/>
        <v>453628.19999999995</v>
      </c>
      <c r="V9" s="11">
        <f t="shared" si="6"/>
        <v>-29863.400000000081</v>
      </c>
      <c r="W9" s="16">
        <f t="shared" si="7"/>
        <v>0.93823388038178934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196" ht="30.75" customHeight="1" x14ac:dyDescent="0.3">
      <c r="A10" s="196"/>
      <c r="B10" s="39">
        <v>70101</v>
      </c>
      <c r="C10" s="117">
        <v>1010</v>
      </c>
      <c r="D10" s="118" t="s">
        <v>54</v>
      </c>
      <c r="E10" s="201" t="s">
        <v>126</v>
      </c>
      <c r="F10" s="12">
        <v>126874.9</v>
      </c>
      <c r="G10" s="12">
        <v>117144.1</v>
      </c>
      <c r="H10" s="12">
        <v>109958.3</v>
      </c>
      <c r="I10" s="13">
        <f t="shared" si="8"/>
        <v>0.12932188580945569</v>
      </c>
      <c r="J10" s="12">
        <f t="shared" si="9"/>
        <v>-7185.8000000000029</v>
      </c>
      <c r="K10" s="13">
        <f t="shared" ref="K10:K73" si="18">IFERROR(100%*(H10/G10),"")</f>
        <v>0.93865845569687245</v>
      </c>
      <c r="L10" s="12">
        <v>3653.8</v>
      </c>
      <c r="M10" s="12">
        <v>3993.7</v>
      </c>
      <c r="N10" s="12">
        <v>2799.7</v>
      </c>
      <c r="O10" s="12">
        <v>2799.7</v>
      </c>
      <c r="P10" s="12">
        <f t="shared" si="3"/>
        <v>0</v>
      </c>
      <c r="Q10" s="13">
        <f t="shared" si="4"/>
        <v>1</v>
      </c>
      <c r="R10" s="12">
        <f t="shared" si="10"/>
        <v>130528.7</v>
      </c>
      <c r="S10" s="12">
        <f t="shared" si="11"/>
        <v>130868.59999999999</v>
      </c>
      <c r="T10" s="12">
        <f>SUM(G10,N10)</f>
        <v>119943.8</v>
      </c>
      <c r="U10" s="12">
        <f>SUM(H10,O10)</f>
        <v>112758</v>
      </c>
      <c r="V10" s="12">
        <f t="shared" si="6"/>
        <v>-7185.8000000000029</v>
      </c>
      <c r="W10" s="13">
        <f t="shared" si="7"/>
        <v>0.94009027561241176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196" s="137" customFormat="1" ht="42.75" customHeight="1" x14ac:dyDescent="0.3">
      <c r="A11" s="202"/>
      <c r="B11" s="121" t="s">
        <v>22</v>
      </c>
      <c r="C11" s="120">
        <v>1021</v>
      </c>
      <c r="D11" s="121" t="s">
        <v>55</v>
      </c>
      <c r="E11" s="201" t="s">
        <v>326</v>
      </c>
      <c r="F11" s="12">
        <v>126809.60000000001</v>
      </c>
      <c r="G11" s="12">
        <v>121786.3</v>
      </c>
      <c r="H11" s="12">
        <v>104166.1</v>
      </c>
      <c r="I11" s="13">
        <f t="shared" si="8"/>
        <v>0.12250968312002225</v>
      </c>
      <c r="J11" s="12">
        <f t="shared" si="9"/>
        <v>-17620.199999999997</v>
      </c>
      <c r="K11" s="13">
        <f t="shared" si="18"/>
        <v>0.85531870169304758</v>
      </c>
      <c r="L11" s="12">
        <v>6733.2</v>
      </c>
      <c r="M11" s="12">
        <v>71393.600000000006</v>
      </c>
      <c r="N11" s="12">
        <v>70453.7</v>
      </c>
      <c r="O11" s="12">
        <v>68669.8</v>
      </c>
      <c r="P11" s="12">
        <f t="shared" si="3"/>
        <v>-1783.8999999999942</v>
      </c>
      <c r="Q11" s="13">
        <f t="shared" si="4"/>
        <v>0.97467982519016039</v>
      </c>
      <c r="R11" s="12">
        <f t="shared" si="10"/>
        <v>133542.80000000002</v>
      </c>
      <c r="S11" s="12">
        <f t="shared" si="11"/>
        <v>198203.2</v>
      </c>
      <c r="T11" s="12">
        <f t="shared" ref="T11:U82" si="19">SUM(G11,N11)</f>
        <v>192240</v>
      </c>
      <c r="U11" s="12">
        <f t="shared" ref="U11:U74" si="20">SUM(H11,O11)</f>
        <v>172835.90000000002</v>
      </c>
      <c r="V11" s="12">
        <f t="shared" si="6"/>
        <v>-19404.099999999977</v>
      </c>
      <c r="W11" s="13">
        <f t="shared" si="7"/>
        <v>0.89906315022888073</v>
      </c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</row>
    <row r="12" spans="1:196" s="137" customFormat="1" ht="67.150000000000006" hidden="1" customHeight="1" x14ac:dyDescent="0.3">
      <c r="A12" s="202"/>
      <c r="B12" s="121"/>
      <c r="C12" s="120"/>
      <c r="D12" s="121"/>
      <c r="E12" s="203" t="s">
        <v>213</v>
      </c>
      <c r="F12" s="12"/>
      <c r="G12" s="12"/>
      <c r="H12" s="12"/>
      <c r="I12" s="13">
        <f t="shared" si="8"/>
        <v>0</v>
      </c>
      <c r="J12" s="12">
        <f t="shared" si="9"/>
        <v>0</v>
      </c>
      <c r="K12" s="13" t="str">
        <f t="shared" si="18"/>
        <v/>
      </c>
      <c r="L12" s="12"/>
      <c r="M12" s="12"/>
      <c r="N12" s="12"/>
      <c r="O12" s="12"/>
      <c r="P12" s="11">
        <f t="shared" si="3"/>
        <v>0</v>
      </c>
      <c r="Q12" s="16" t="str">
        <f t="shared" si="4"/>
        <v/>
      </c>
      <c r="R12" s="12">
        <f t="shared" si="10"/>
        <v>0</v>
      </c>
      <c r="S12" s="12">
        <f t="shared" si="11"/>
        <v>0</v>
      </c>
      <c r="T12" s="12">
        <f t="shared" si="19"/>
        <v>0</v>
      </c>
      <c r="U12" s="12">
        <f t="shared" si="20"/>
        <v>0</v>
      </c>
      <c r="V12" s="12">
        <f t="shared" si="6"/>
        <v>0</v>
      </c>
      <c r="W12" s="13" t="str">
        <f t="shared" si="7"/>
        <v/>
      </c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</row>
    <row r="13" spans="1:196" s="137" customFormat="1" ht="81.599999999999994" hidden="1" customHeight="1" x14ac:dyDescent="0.3">
      <c r="A13" s="202"/>
      <c r="B13" s="121"/>
      <c r="C13" s="120"/>
      <c r="D13" s="121"/>
      <c r="E13" s="203" t="s">
        <v>212</v>
      </c>
      <c r="F13" s="12"/>
      <c r="G13" s="12"/>
      <c r="H13" s="12"/>
      <c r="I13" s="13">
        <f t="shared" si="8"/>
        <v>0</v>
      </c>
      <c r="J13" s="12">
        <f t="shared" si="9"/>
        <v>0</v>
      </c>
      <c r="K13" s="13" t="str">
        <f t="shared" si="18"/>
        <v/>
      </c>
      <c r="L13" s="12"/>
      <c r="M13" s="12"/>
      <c r="N13" s="12"/>
      <c r="O13" s="12"/>
      <c r="P13" s="11">
        <f t="shared" si="3"/>
        <v>0</v>
      </c>
      <c r="Q13" s="16" t="str">
        <f t="shared" si="4"/>
        <v/>
      </c>
      <c r="R13" s="12">
        <f t="shared" si="10"/>
        <v>0</v>
      </c>
      <c r="S13" s="12">
        <f t="shared" si="11"/>
        <v>0</v>
      </c>
      <c r="T13" s="12">
        <f t="shared" si="19"/>
        <v>0</v>
      </c>
      <c r="U13" s="12">
        <f t="shared" si="20"/>
        <v>0</v>
      </c>
      <c r="V13" s="12">
        <f t="shared" si="6"/>
        <v>0</v>
      </c>
      <c r="W13" s="13" t="str">
        <f t="shared" si="7"/>
        <v/>
      </c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</row>
    <row r="14" spans="1:196" s="139" customFormat="1" ht="66" hidden="1" customHeight="1" x14ac:dyDescent="0.3">
      <c r="A14" s="204"/>
      <c r="B14" s="121"/>
      <c r="C14" s="120"/>
      <c r="D14" s="121"/>
      <c r="E14" s="203" t="s">
        <v>193</v>
      </c>
      <c r="F14" s="12"/>
      <c r="G14" s="32"/>
      <c r="H14" s="32"/>
      <c r="I14" s="13">
        <f t="shared" si="8"/>
        <v>0</v>
      </c>
      <c r="J14" s="12">
        <f t="shared" si="9"/>
        <v>0</v>
      </c>
      <c r="K14" s="13" t="str">
        <f t="shared" si="18"/>
        <v/>
      </c>
      <c r="L14" s="129"/>
      <c r="M14" s="129"/>
      <c r="N14" s="129"/>
      <c r="O14" s="129"/>
      <c r="P14" s="11">
        <f t="shared" si="3"/>
        <v>0</v>
      </c>
      <c r="Q14" s="16" t="str">
        <f t="shared" si="4"/>
        <v/>
      </c>
      <c r="R14" s="12">
        <f t="shared" si="10"/>
        <v>0</v>
      </c>
      <c r="S14" s="12">
        <f t="shared" si="11"/>
        <v>0</v>
      </c>
      <c r="T14" s="12">
        <f t="shared" si="19"/>
        <v>0</v>
      </c>
      <c r="U14" s="12">
        <f t="shared" si="20"/>
        <v>0</v>
      </c>
      <c r="V14" s="12">
        <f t="shared" si="6"/>
        <v>0</v>
      </c>
      <c r="W14" s="13" t="str">
        <f t="shared" si="7"/>
        <v/>
      </c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</row>
    <row r="15" spans="1:196" s="139" customFormat="1" ht="81" hidden="1" customHeight="1" x14ac:dyDescent="0.3">
      <c r="A15" s="204"/>
      <c r="B15" s="121"/>
      <c r="C15" s="120"/>
      <c r="D15" s="121"/>
      <c r="E15" s="203" t="s">
        <v>209</v>
      </c>
      <c r="F15" s="32"/>
      <c r="G15" s="129"/>
      <c r="H15" s="32"/>
      <c r="I15" s="13">
        <f t="shared" si="8"/>
        <v>0</v>
      </c>
      <c r="J15" s="12">
        <f t="shared" si="9"/>
        <v>0</v>
      </c>
      <c r="K15" s="13" t="str">
        <f t="shared" si="18"/>
        <v/>
      </c>
      <c r="L15" s="32"/>
      <c r="M15" s="32"/>
      <c r="N15" s="32"/>
      <c r="O15" s="32"/>
      <c r="P15" s="11">
        <f t="shared" si="3"/>
        <v>0</v>
      </c>
      <c r="Q15" s="16" t="str">
        <f t="shared" si="4"/>
        <v/>
      </c>
      <c r="R15" s="32">
        <f t="shared" si="10"/>
        <v>0</v>
      </c>
      <c r="S15" s="32">
        <f t="shared" si="11"/>
        <v>0</v>
      </c>
      <c r="T15" s="32">
        <f t="shared" si="19"/>
        <v>0</v>
      </c>
      <c r="U15" s="12">
        <f t="shared" si="20"/>
        <v>0</v>
      </c>
      <c r="V15" s="12">
        <f t="shared" si="6"/>
        <v>0</v>
      </c>
      <c r="W15" s="13" t="str">
        <f t="shared" si="7"/>
        <v/>
      </c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</row>
    <row r="16" spans="1:196" s="139" customFormat="1" ht="81.599999999999994" hidden="1" customHeight="1" x14ac:dyDescent="0.3">
      <c r="A16" s="204"/>
      <c r="B16" s="121"/>
      <c r="C16" s="120"/>
      <c r="D16" s="121"/>
      <c r="E16" s="203" t="s">
        <v>208</v>
      </c>
      <c r="F16" s="129"/>
      <c r="G16" s="129"/>
      <c r="H16" s="129"/>
      <c r="I16" s="25">
        <f t="shared" si="8"/>
        <v>0</v>
      </c>
      <c r="J16" s="12">
        <f t="shared" si="9"/>
        <v>0</v>
      </c>
      <c r="K16" s="13" t="str">
        <f t="shared" si="18"/>
        <v/>
      </c>
      <c r="L16" s="32"/>
      <c r="M16" s="32"/>
      <c r="N16" s="32"/>
      <c r="O16" s="32"/>
      <c r="P16" s="11">
        <f t="shared" si="3"/>
        <v>0</v>
      </c>
      <c r="Q16" s="16" t="str">
        <f t="shared" si="4"/>
        <v/>
      </c>
      <c r="R16" s="32">
        <f t="shared" si="10"/>
        <v>0</v>
      </c>
      <c r="S16" s="32">
        <f t="shared" si="11"/>
        <v>0</v>
      </c>
      <c r="T16" s="32">
        <f t="shared" si="19"/>
        <v>0</v>
      </c>
      <c r="U16" s="12">
        <f t="shared" si="20"/>
        <v>0</v>
      </c>
      <c r="V16" s="12">
        <f t="shared" si="6"/>
        <v>0</v>
      </c>
      <c r="W16" s="13" t="str">
        <f t="shared" si="7"/>
        <v/>
      </c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</row>
    <row r="17" spans="1:196" s="139" customFormat="1" ht="78" hidden="1" customHeight="1" x14ac:dyDescent="0.3">
      <c r="A17" s="204"/>
      <c r="B17" s="121"/>
      <c r="C17" s="120"/>
      <c r="D17" s="121"/>
      <c r="E17" s="203" t="s">
        <v>243</v>
      </c>
      <c r="F17" s="12"/>
      <c r="G17" s="12"/>
      <c r="H17" s="12"/>
      <c r="I17" s="13">
        <f t="shared" si="8"/>
        <v>0</v>
      </c>
      <c r="J17" s="12">
        <f t="shared" si="9"/>
        <v>0</v>
      </c>
      <c r="K17" s="13" t="str">
        <f t="shared" si="18"/>
        <v/>
      </c>
      <c r="L17" s="32"/>
      <c r="M17" s="32"/>
      <c r="N17" s="32"/>
      <c r="O17" s="32"/>
      <c r="P17" s="11">
        <f t="shared" si="3"/>
        <v>0</v>
      </c>
      <c r="Q17" s="16" t="str">
        <f t="shared" si="4"/>
        <v/>
      </c>
      <c r="R17" s="12">
        <f t="shared" si="10"/>
        <v>0</v>
      </c>
      <c r="S17" s="12">
        <f t="shared" si="11"/>
        <v>0</v>
      </c>
      <c r="T17" s="12">
        <f t="shared" si="19"/>
        <v>0</v>
      </c>
      <c r="U17" s="12">
        <f t="shared" si="20"/>
        <v>0</v>
      </c>
      <c r="V17" s="12">
        <f t="shared" si="6"/>
        <v>0</v>
      </c>
      <c r="W17" s="13" t="str">
        <f t="shared" si="7"/>
        <v/>
      </c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</row>
    <row r="18" spans="1:196" s="137" customFormat="1" ht="58.5" customHeight="1" x14ac:dyDescent="0.3">
      <c r="A18" s="202"/>
      <c r="B18" s="121" t="s">
        <v>22</v>
      </c>
      <c r="C18" s="120">
        <v>1031</v>
      </c>
      <c r="D18" s="121" t="s">
        <v>55</v>
      </c>
      <c r="E18" s="201" t="s">
        <v>327</v>
      </c>
      <c r="F18" s="12">
        <v>152205.9</v>
      </c>
      <c r="G18" s="12">
        <v>140624.70000000001</v>
      </c>
      <c r="H18" s="12">
        <v>140614.70000000001</v>
      </c>
      <c r="I18" s="13">
        <f t="shared" si="8"/>
        <v>0.16537685810467123</v>
      </c>
      <c r="J18" s="12">
        <f t="shared" si="9"/>
        <v>-10</v>
      </c>
      <c r="K18" s="13">
        <f t="shared" si="18"/>
        <v>0.99992888873718488</v>
      </c>
      <c r="L18" s="12"/>
      <c r="M18" s="12"/>
      <c r="N18" s="12"/>
      <c r="O18" s="12"/>
      <c r="P18" s="11">
        <f t="shared" si="3"/>
        <v>0</v>
      </c>
      <c r="Q18" s="16" t="str">
        <f t="shared" si="4"/>
        <v/>
      </c>
      <c r="R18" s="12">
        <f t="shared" si="10"/>
        <v>152205.9</v>
      </c>
      <c r="S18" s="12">
        <f t="shared" si="11"/>
        <v>152205.9</v>
      </c>
      <c r="T18" s="12">
        <f t="shared" si="19"/>
        <v>140624.70000000001</v>
      </c>
      <c r="U18" s="12">
        <f t="shared" si="20"/>
        <v>140614.70000000001</v>
      </c>
      <c r="V18" s="12">
        <f t="shared" si="6"/>
        <v>-10</v>
      </c>
      <c r="W18" s="13">
        <f t="shared" si="7"/>
        <v>0.99992888873718488</v>
      </c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</row>
    <row r="19" spans="1:196" ht="136.9" hidden="1" customHeight="1" x14ac:dyDescent="0.3">
      <c r="A19" s="196"/>
      <c r="B19" s="44" t="s">
        <v>22</v>
      </c>
      <c r="C19" s="45">
        <v>1060</v>
      </c>
      <c r="D19" s="44"/>
      <c r="E19" s="205" t="s">
        <v>251</v>
      </c>
      <c r="F19" s="12"/>
      <c r="G19" s="12"/>
      <c r="H19" s="12"/>
      <c r="I19" s="13">
        <f t="shared" ref="I19" si="21">H19/$H$6</f>
        <v>0</v>
      </c>
      <c r="J19" s="12">
        <f t="shared" si="9"/>
        <v>0</v>
      </c>
      <c r="K19" s="13" t="str">
        <f t="shared" si="18"/>
        <v/>
      </c>
      <c r="L19" s="12"/>
      <c r="M19" s="12"/>
      <c r="N19" s="12"/>
      <c r="O19" s="12"/>
      <c r="P19" s="11">
        <f t="shared" si="3"/>
        <v>0</v>
      </c>
      <c r="Q19" s="16" t="str">
        <f t="shared" si="4"/>
        <v/>
      </c>
      <c r="R19" s="12">
        <f t="shared" ref="R19" si="22">SUM(F19,L19)</f>
        <v>0</v>
      </c>
      <c r="S19" s="12">
        <f t="shared" ref="S19" si="23">SUM(F19,M19)</f>
        <v>0</v>
      </c>
      <c r="T19" s="12">
        <f t="shared" ref="T19" si="24">SUM(G19,N19)</f>
        <v>0</v>
      </c>
      <c r="U19" s="12">
        <f t="shared" si="20"/>
        <v>0</v>
      </c>
      <c r="V19" s="12">
        <f t="shared" ref="V19" si="25">U19-T19</f>
        <v>0</v>
      </c>
      <c r="W19" s="13" t="str">
        <f t="shared" si="7"/>
        <v/>
      </c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196" s="43" customFormat="1" ht="37.9" hidden="1" customHeight="1" x14ac:dyDescent="0.3">
      <c r="A20" s="206"/>
      <c r="B20" s="46" t="s">
        <v>22</v>
      </c>
      <c r="C20" s="47">
        <v>1061</v>
      </c>
      <c r="D20" s="46" t="s">
        <v>55</v>
      </c>
      <c r="E20" s="207" t="s">
        <v>252</v>
      </c>
      <c r="F20" s="17"/>
      <c r="G20" s="17"/>
      <c r="H20" s="17"/>
      <c r="I20" s="26">
        <f t="shared" ref="I20" si="26">H20/$H$6</f>
        <v>0</v>
      </c>
      <c r="J20" s="12">
        <f t="shared" si="9"/>
        <v>0</v>
      </c>
      <c r="K20" s="13" t="str">
        <f t="shared" si="18"/>
        <v/>
      </c>
      <c r="L20" s="17"/>
      <c r="M20" s="17"/>
      <c r="N20" s="17"/>
      <c r="O20" s="17"/>
      <c r="P20" s="11">
        <f t="shared" si="3"/>
        <v>0</v>
      </c>
      <c r="Q20" s="16" t="str">
        <f t="shared" si="4"/>
        <v/>
      </c>
      <c r="R20" s="17">
        <f t="shared" ref="R20" si="27">SUM(F20,L20)</f>
        <v>0</v>
      </c>
      <c r="S20" s="17">
        <f t="shared" ref="S20" si="28">SUM(F20,M20)</f>
        <v>0</v>
      </c>
      <c r="T20" s="17">
        <f t="shared" ref="T20" si="29">SUM(G20,N20)</f>
        <v>0</v>
      </c>
      <c r="U20" s="12">
        <f t="shared" si="20"/>
        <v>0</v>
      </c>
      <c r="V20" s="17">
        <f t="shared" ref="V20" si="30">U20-T20</f>
        <v>0</v>
      </c>
      <c r="W20" s="13" t="str">
        <f t="shared" si="7"/>
        <v/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</row>
    <row r="21" spans="1:196" ht="39.75" customHeight="1" x14ac:dyDescent="0.3">
      <c r="A21" s="196"/>
      <c r="B21" s="44" t="s">
        <v>23</v>
      </c>
      <c r="C21" s="120">
        <v>1070</v>
      </c>
      <c r="D21" s="121" t="s">
        <v>59</v>
      </c>
      <c r="E21" s="201" t="s">
        <v>223</v>
      </c>
      <c r="F21" s="12">
        <v>5409.5</v>
      </c>
      <c r="G21" s="12">
        <v>5297.6</v>
      </c>
      <c r="H21" s="12">
        <v>4820.8999999999996</v>
      </c>
      <c r="I21" s="13">
        <f t="shared" si="8"/>
        <v>5.6698573850160004E-3</v>
      </c>
      <c r="J21" s="12">
        <f t="shared" si="9"/>
        <v>-476.70000000000073</v>
      </c>
      <c r="K21" s="13">
        <f t="shared" si="18"/>
        <v>0.91001585623678638</v>
      </c>
      <c r="L21" s="12"/>
      <c r="M21" s="12"/>
      <c r="N21" s="12"/>
      <c r="O21" s="12"/>
      <c r="P21" s="11">
        <f t="shared" si="3"/>
        <v>0</v>
      </c>
      <c r="Q21" s="16" t="str">
        <f t="shared" si="4"/>
        <v/>
      </c>
      <c r="R21" s="12">
        <f t="shared" si="10"/>
        <v>5409.5</v>
      </c>
      <c r="S21" s="12">
        <f t="shared" si="11"/>
        <v>5409.5</v>
      </c>
      <c r="T21" s="12">
        <f t="shared" si="19"/>
        <v>5297.6</v>
      </c>
      <c r="U21" s="12">
        <f t="shared" si="20"/>
        <v>4820.8999999999996</v>
      </c>
      <c r="V21" s="12">
        <f t="shared" si="6"/>
        <v>-476.70000000000073</v>
      </c>
      <c r="W21" s="13">
        <f t="shared" si="7"/>
        <v>0.91001585623678638</v>
      </c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196" s="43" customFormat="1" ht="49.9" hidden="1" customHeight="1" x14ac:dyDescent="0.3">
      <c r="A22" s="206"/>
      <c r="B22" s="46"/>
      <c r="C22" s="47"/>
      <c r="D22" s="46"/>
      <c r="E22" s="208" t="s">
        <v>205</v>
      </c>
      <c r="F22" s="17"/>
      <c r="G22" s="17"/>
      <c r="H22" s="17"/>
      <c r="I22" s="26">
        <f t="shared" si="8"/>
        <v>0</v>
      </c>
      <c r="J22" s="12">
        <f t="shared" si="9"/>
        <v>0</v>
      </c>
      <c r="K22" s="13" t="str">
        <f t="shared" si="18"/>
        <v/>
      </c>
      <c r="L22" s="17"/>
      <c r="M22" s="17"/>
      <c r="N22" s="17"/>
      <c r="O22" s="17"/>
      <c r="P22" s="11">
        <f t="shared" si="3"/>
        <v>0</v>
      </c>
      <c r="Q22" s="16" t="str">
        <f t="shared" si="4"/>
        <v/>
      </c>
      <c r="R22" s="17">
        <f t="shared" si="10"/>
        <v>0</v>
      </c>
      <c r="S22" s="17">
        <f t="shared" si="11"/>
        <v>0</v>
      </c>
      <c r="T22" s="17">
        <f t="shared" si="19"/>
        <v>0</v>
      </c>
      <c r="U22" s="12">
        <f t="shared" si="20"/>
        <v>0</v>
      </c>
      <c r="V22" s="17">
        <f t="shared" si="6"/>
        <v>0</v>
      </c>
      <c r="W22" s="13" t="str">
        <f t="shared" si="7"/>
        <v/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</row>
    <row r="23" spans="1:196" s="43" customFormat="1" ht="80.45" hidden="1" customHeight="1" x14ac:dyDescent="0.3">
      <c r="A23" s="206"/>
      <c r="B23" s="46"/>
      <c r="C23" s="47"/>
      <c r="D23" s="46"/>
      <c r="E23" s="208" t="s">
        <v>195</v>
      </c>
      <c r="F23" s="17"/>
      <c r="G23" s="17"/>
      <c r="H23" s="17"/>
      <c r="I23" s="26">
        <f t="shared" si="8"/>
        <v>0</v>
      </c>
      <c r="J23" s="12">
        <f t="shared" si="9"/>
        <v>0</v>
      </c>
      <c r="K23" s="13" t="str">
        <f t="shared" si="18"/>
        <v/>
      </c>
      <c r="L23" s="17"/>
      <c r="M23" s="17"/>
      <c r="N23" s="17"/>
      <c r="O23" s="17"/>
      <c r="P23" s="11">
        <f t="shared" si="3"/>
        <v>0</v>
      </c>
      <c r="Q23" s="16" t="str">
        <f t="shared" si="4"/>
        <v/>
      </c>
      <c r="R23" s="17">
        <f t="shared" si="10"/>
        <v>0</v>
      </c>
      <c r="S23" s="17">
        <f t="shared" si="11"/>
        <v>0</v>
      </c>
      <c r="T23" s="17">
        <f t="shared" si="19"/>
        <v>0</v>
      </c>
      <c r="U23" s="12">
        <f t="shared" si="20"/>
        <v>0</v>
      </c>
      <c r="V23" s="17">
        <f t="shared" si="6"/>
        <v>0</v>
      </c>
      <c r="W23" s="13" t="str">
        <f t="shared" si="7"/>
        <v/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</row>
    <row r="24" spans="1:196" ht="30.75" customHeight="1" x14ac:dyDescent="0.3">
      <c r="A24" s="196"/>
      <c r="B24" s="44" t="s">
        <v>23</v>
      </c>
      <c r="C24" s="120">
        <v>1080</v>
      </c>
      <c r="D24" s="121" t="s">
        <v>58</v>
      </c>
      <c r="E24" s="201" t="s">
        <v>298</v>
      </c>
      <c r="F24" s="12">
        <v>10758.4</v>
      </c>
      <c r="G24" s="12">
        <v>9945.2000000000007</v>
      </c>
      <c r="H24" s="12">
        <v>9856.2999999999993</v>
      </c>
      <c r="I24" s="13">
        <f t="shared" si="8"/>
        <v>1.1591988081879567E-2</v>
      </c>
      <c r="J24" s="12">
        <f t="shared" si="9"/>
        <v>-88.900000000001455</v>
      </c>
      <c r="K24" s="13">
        <f t="shared" si="18"/>
        <v>0.99106101435868543</v>
      </c>
      <c r="L24" s="12">
        <v>279.60000000000002</v>
      </c>
      <c r="M24" s="12">
        <v>397.5</v>
      </c>
      <c r="N24" s="12">
        <v>302.5</v>
      </c>
      <c r="O24" s="12">
        <v>302.5</v>
      </c>
      <c r="P24" s="12">
        <f t="shared" si="3"/>
        <v>0</v>
      </c>
      <c r="Q24" s="13">
        <f t="shared" si="4"/>
        <v>1</v>
      </c>
      <c r="R24" s="12">
        <f t="shared" si="10"/>
        <v>11038</v>
      </c>
      <c r="S24" s="12">
        <f t="shared" si="11"/>
        <v>11155.9</v>
      </c>
      <c r="T24" s="12">
        <f t="shared" si="19"/>
        <v>10247.700000000001</v>
      </c>
      <c r="U24" s="12">
        <f t="shared" si="20"/>
        <v>10158.799999999999</v>
      </c>
      <c r="V24" s="12">
        <f t="shared" si="6"/>
        <v>-88.900000000001455</v>
      </c>
      <c r="W24" s="13">
        <f t="shared" si="7"/>
        <v>0.99132488265659602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196" ht="28.5" customHeight="1" x14ac:dyDescent="0.3">
      <c r="A25" s="196"/>
      <c r="B25" s="44" t="s">
        <v>24</v>
      </c>
      <c r="C25" s="122" t="s">
        <v>231</v>
      </c>
      <c r="D25" s="122" t="s">
        <v>56</v>
      </c>
      <c r="E25" s="201" t="s">
        <v>232</v>
      </c>
      <c r="F25" s="12">
        <v>8623</v>
      </c>
      <c r="G25" s="12">
        <v>8005.7</v>
      </c>
      <c r="H25" s="12">
        <v>7569.6</v>
      </c>
      <c r="I25" s="13">
        <f t="shared" si="8"/>
        <v>8.9026016846682401E-3</v>
      </c>
      <c r="J25" s="12">
        <f t="shared" si="9"/>
        <v>-436.09999999999945</v>
      </c>
      <c r="K25" s="13">
        <f t="shared" si="18"/>
        <v>0.9455263125023422</v>
      </c>
      <c r="L25" s="12"/>
      <c r="M25" s="12"/>
      <c r="N25" s="12"/>
      <c r="O25" s="12"/>
      <c r="P25" s="11">
        <f t="shared" si="3"/>
        <v>0</v>
      </c>
      <c r="Q25" s="16" t="str">
        <f t="shared" si="4"/>
        <v/>
      </c>
      <c r="R25" s="12">
        <f t="shared" si="10"/>
        <v>8623</v>
      </c>
      <c r="S25" s="12">
        <f t="shared" si="11"/>
        <v>8623</v>
      </c>
      <c r="T25" s="12">
        <f t="shared" si="19"/>
        <v>8005.7</v>
      </c>
      <c r="U25" s="12">
        <f t="shared" si="20"/>
        <v>7569.6</v>
      </c>
      <c r="V25" s="12">
        <f t="shared" si="6"/>
        <v>-436.09999999999945</v>
      </c>
      <c r="W25" s="13">
        <f t="shared" si="7"/>
        <v>0.9455263125023422</v>
      </c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196" ht="27" customHeight="1" x14ac:dyDescent="0.3">
      <c r="A26" s="196"/>
      <c r="B26" s="44"/>
      <c r="C26" s="122" t="s">
        <v>233</v>
      </c>
      <c r="D26" s="122" t="s">
        <v>56</v>
      </c>
      <c r="E26" s="209" t="s">
        <v>151</v>
      </c>
      <c r="F26" s="12">
        <v>10.9</v>
      </c>
      <c r="G26" s="12">
        <v>10.9</v>
      </c>
      <c r="H26" s="12">
        <v>9.1</v>
      </c>
      <c r="I26" s="24">
        <f t="shared" si="8"/>
        <v>1.0702504138987658E-5</v>
      </c>
      <c r="J26" s="12">
        <f t="shared" si="9"/>
        <v>-1.8000000000000007</v>
      </c>
      <c r="K26" s="13">
        <f t="shared" si="18"/>
        <v>0.83486238532110091</v>
      </c>
      <c r="L26" s="12"/>
      <c r="M26" s="12"/>
      <c r="N26" s="12"/>
      <c r="O26" s="12"/>
      <c r="P26" s="11">
        <f t="shared" si="3"/>
        <v>0</v>
      </c>
      <c r="Q26" s="16" t="str">
        <f t="shared" si="4"/>
        <v/>
      </c>
      <c r="R26" s="12">
        <f t="shared" si="10"/>
        <v>10.9</v>
      </c>
      <c r="S26" s="12">
        <f t="shared" si="11"/>
        <v>10.9</v>
      </c>
      <c r="T26" s="12">
        <f t="shared" si="19"/>
        <v>10.9</v>
      </c>
      <c r="U26" s="12">
        <f t="shared" si="20"/>
        <v>9.1</v>
      </c>
      <c r="V26" s="12">
        <f t="shared" si="6"/>
        <v>-1.8000000000000007</v>
      </c>
      <c r="W26" s="13">
        <f t="shared" si="7"/>
        <v>0.83486238532110091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196" ht="42" customHeight="1" x14ac:dyDescent="0.3">
      <c r="A27" s="196"/>
      <c r="B27" s="44" t="s">
        <v>25</v>
      </c>
      <c r="C27" s="122" t="s">
        <v>234</v>
      </c>
      <c r="D27" s="122" t="s">
        <v>56</v>
      </c>
      <c r="E27" s="201" t="s">
        <v>235</v>
      </c>
      <c r="F27" s="12">
        <v>645.9</v>
      </c>
      <c r="G27" s="12">
        <v>620.29999999999995</v>
      </c>
      <c r="H27" s="12">
        <v>506.6</v>
      </c>
      <c r="I27" s="13">
        <f t="shared" si="8"/>
        <v>5.9581193371551085E-4</v>
      </c>
      <c r="J27" s="12">
        <f t="shared" si="9"/>
        <v>-113.69999999999993</v>
      </c>
      <c r="K27" s="13">
        <f t="shared" si="18"/>
        <v>0.81670159600193459</v>
      </c>
      <c r="L27" s="12">
        <v>63.2</v>
      </c>
      <c r="M27" s="12">
        <v>67.599999999999994</v>
      </c>
      <c r="N27" s="12">
        <v>67.599999999999994</v>
      </c>
      <c r="O27" s="12">
        <v>4.4000000000000004</v>
      </c>
      <c r="P27" s="12">
        <f t="shared" si="3"/>
        <v>-63.199999999999996</v>
      </c>
      <c r="Q27" s="13">
        <f t="shared" si="4"/>
        <v>6.5088757396449717E-2</v>
      </c>
      <c r="R27" s="12">
        <f t="shared" si="10"/>
        <v>709.1</v>
      </c>
      <c r="S27" s="12">
        <f t="shared" si="11"/>
        <v>713.5</v>
      </c>
      <c r="T27" s="12">
        <f t="shared" si="19"/>
        <v>687.9</v>
      </c>
      <c r="U27" s="12">
        <f t="shared" si="20"/>
        <v>511</v>
      </c>
      <c r="V27" s="12">
        <f t="shared" si="6"/>
        <v>-176.89999999999998</v>
      </c>
      <c r="W27" s="13">
        <f t="shared" si="7"/>
        <v>0.74284052914667831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196" s="43" customFormat="1" ht="54.75" customHeight="1" x14ac:dyDescent="0.3">
      <c r="A28" s="206"/>
      <c r="B28" s="46"/>
      <c r="C28" s="54"/>
      <c r="D28" s="54"/>
      <c r="E28" s="207" t="s">
        <v>323</v>
      </c>
      <c r="F28" s="17">
        <v>52</v>
      </c>
      <c r="G28" s="128">
        <v>52</v>
      </c>
      <c r="H28" s="17">
        <v>19.600000000000001</v>
      </c>
      <c r="I28" s="30">
        <f t="shared" ref="I28" si="31">H28/$H$6</f>
        <v>2.3051547376281115E-5</v>
      </c>
      <c r="J28" s="12">
        <f t="shared" si="9"/>
        <v>-32.4</v>
      </c>
      <c r="K28" s="26">
        <f t="shared" si="18"/>
        <v>0.37692307692307697</v>
      </c>
      <c r="L28" s="17"/>
      <c r="M28" s="17"/>
      <c r="N28" s="17"/>
      <c r="O28" s="17"/>
      <c r="P28" s="12">
        <f t="shared" si="3"/>
        <v>0</v>
      </c>
      <c r="Q28" s="13" t="str">
        <f t="shared" si="4"/>
        <v/>
      </c>
      <c r="R28" s="17">
        <f t="shared" ref="R28" si="32">SUM(F28,L28)</f>
        <v>52</v>
      </c>
      <c r="S28" s="17">
        <f t="shared" ref="S28" si="33">SUM(F28,M28)</f>
        <v>52</v>
      </c>
      <c r="T28" s="17">
        <f t="shared" ref="T28" si="34">SUM(G28,N28)</f>
        <v>52</v>
      </c>
      <c r="U28" s="17">
        <f t="shared" si="20"/>
        <v>19.600000000000001</v>
      </c>
      <c r="V28" s="17">
        <f t="shared" si="6"/>
        <v>-32.4</v>
      </c>
      <c r="W28" s="26">
        <f t="shared" si="7"/>
        <v>0.37692307692307697</v>
      </c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</row>
    <row r="29" spans="1:196" ht="40.5" customHeight="1" x14ac:dyDescent="0.3">
      <c r="A29" s="196"/>
      <c r="B29" s="44"/>
      <c r="C29" s="122" t="s">
        <v>240</v>
      </c>
      <c r="D29" s="122" t="s">
        <v>56</v>
      </c>
      <c r="E29" s="201" t="s">
        <v>352</v>
      </c>
      <c r="F29" s="109">
        <v>1730.2</v>
      </c>
      <c r="G29" s="109">
        <v>1605.3</v>
      </c>
      <c r="H29" s="12">
        <v>1605.3</v>
      </c>
      <c r="I29" s="13">
        <f t="shared" si="8"/>
        <v>1.8879922960787789E-3</v>
      </c>
      <c r="J29" s="12">
        <f t="shared" si="9"/>
        <v>0</v>
      </c>
      <c r="K29" s="13">
        <f t="shared" si="18"/>
        <v>1</v>
      </c>
      <c r="L29" s="12"/>
      <c r="M29" s="12"/>
      <c r="N29" s="12"/>
      <c r="O29" s="12"/>
      <c r="P29" s="12">
        <f t="shared" si="3"/>
        <v>0</v>
      </c>
      <c r="Q29" s="13" t="str">
        <f t="shared" si="4"/>
        <v/>
      </c>
      <c r="R29" s="12">
        <f t="shared" si="10"/>
        <v>1730.2</v>
      </c>
      <c r="S29" s="12">
        <f t="shared" si="11"/>
        <v>1730.2</v>
      </c>
      <c r="T29" s="12">
        <f t="shared" si="19"/>
        <v>1605.3</v>
      </c>
      <c r="U29" s="12">
        <f t="shared" si="20"/>
        <v>1605.3</v>
      </c>
      <c r="V29" s="12">
        <f t="shared" ref="V29" si="35">U29-T29</f>
        <v>0</v>
      </c>
      <c r="W29" s="13">
        <f t="shared" si="7"/>
        <v>1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196" ht="40.5" customHeight="1" x14ac:dyDescent="0.3">
      <c r="A30" s="196"/>
      <c r="B30" s="44" t="s">
        <v>26</v>
      </c>
      <c r="C30" s="122" t="s">
        <v>236</v>
      </c>
      <c r="D30" s="122" t="s">
        <v>56</v>
      </c>
      <c r="E30" s="201" t="s">
        <v>237</v>
      </c>
      <c r="F30" s="109">
        <v>2384.3000000000002</v>
      </c>
      <c r="G30" s="109">
        <v>2230.9</v>
      </c>
      <c r="H30" s="12">
        <v>2123.5</v>
      </c>
      <c r="I30" s="13">
        <f t="shared" si="8"/>
        <v>2.4974469823231091E-3</v>
      </c>
      <c r="J30" s="12">
        <f t="shared" si="9"/>
        <v>-107.40000000000009</v>
      </c>
      <c r="K30" s="13">
        <f t="shared" si="18"/>
        <v>0.951857994531355</v>
      </c>
      <c r="L30" s="12">
        <v>145</v>
      </c>
      <c r="M30" s="12">
        <v>145</v>
      </c>
      <c r="N30" s="12">
        <v>145</v>
      </c>
      <c r="O30" s="12"/>
      <c r="P30" s="12">
        <f t="shared" si="3"/>
        <v>-145</v>
      </c>
      <c r="Q30" s="13">
        <f t="shared" si="4"/>
        <v>0</v>
      </c>
      <c r="R30" s="12">
        <f t="shared" si="10"/>
        <v>2529.3000000000002</v>
      </c>
      <c r="S30" s="12">
        <f t="shared" si="11"/>
        <v>2529.3000000000002</v>
      </c>
      <c r="T30" s="12">
        <f t="shared" si="19"/>
        <v>2375.9</v>
      </c>
      <c r="U30" s="12">
        <f t="shared" si="20"/>
        <v>2123.5</v>
      </c>
      <c r="V30" s="12">
        <f t="shared" si="6"/>
        <v>-252.40000000000009</v>
      </c>
      <c r="W30" s="13">
        <f t="shared" si="7"/>
        <v>0.89376657266719972</v>
      </c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196" s="43" customFormat="1" ht="92.25" customHeight="1" x14ac:dyDescent="0.3">
      <c r="A31" s="206"/>
      <c r="B31" s="46"/>
      <c r="C31" s="54"/>
      <c r="D31" s="54"/>
      <c r="E31" s="207" t="s">
        <v>381</v>
      </c>
      <c r="F31" s="128"/>
      <c r="G31" s="128"/>
      <c r="H31" s="17"/>
      <c r="I31" s="26">
        <f>H31/$H$6</f>
        <v>0</v>
      </c>
      <c r="J31" s="12">
        <f t="shared" si="9"/>
        <v>0</v>
      </c>
      <c r="K31" s="26" t="str">
        <f>IFERROR(100%*(H31/G31),"")</f>
        <v/>
      </c>
      <c r="L31" s="17">
        <v>100.4</v>
      </c>
      <c r="M31" s="17">
        <v>100.4</v>
      </c>
      <c r="N31" s="17">
        <v>100.4</v>
      </c>
      <c r="O31" s="17"/>
      <c r="P31" s="17">
        <f t="shared" si="3"/>
        <v>-100.4</v>
      </c>
      <c r="Q31" s="16">
        <f t="shared" si="4"/>
        <v>0</v>
      </c>
      <c r="R31" s="17">
        <f>SUM(F31,L31)</f>
        <v>100.4</v>
      </c>
      <c r="S31" s="17">
        <f>SUM(F31,M31)</f>
        <v>100.4</v>
      </c>
      <c r="T31" s="17">
        <f>SUM(G31,N31)</f>
        <v>100.4</v>
      </c>
      <c r="U31" s="17">
        <f>SUM(H31,O31)</f>
        <v>0</v>
      </c>
      <c r="V31" s="17">
        <f>U31-T31</f>
        <v>-100.4</v>
      </c>
      <c r="W31" s="26">
        <f>IFERROR(100%*(U31/T31),"")</f>
        <v>0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</row>
    <row r="32" spans="1:196" ht="75" hidden="1" customHeight="1" x14ac:dyDescent="0.3">
      <c r="A32" s="196"/>
      <c r="B32" s="44"/>
      <c r="C32" s="53" t="s">
        <v>253</v>
      </c>
      <c r="D32" s="53" t="s">
        <v>56</v>
      </c>
      <c r="E32" s="201" t="s">
        <v>255</v>
      </c>
      <c r="F32" s="12"/>
      <c r="G32" s="12"/>
      <c r="H32" s="12"/>
      <c r="I32" s="25">
        <f t="shared" si="8"/>
        <v>0</v>
      </c>
      <c r="J32" s="12">
        <f t="shared" si="9"/>
        <v>0</v>
      </c>
      <c r="K32" s="13" t="str">
        <f t="shared" si="18"/>
        <v/>
      </c>
      <c r="L32" s="12"/>
      <c r="M32" s="12"/>
      <c r="N32" s="12"/>
      <c r="O32" s="12"/>
      <c r="P32" s="11">
        <f t="shared" si="3"/>
        <v>0</v>
      </c>
      <c r="Q32" s="16" t="str">
        <f t="shared" si="4"/>
        <v/>
      </c>
      <c r="R32" s="12">
        <f t="shared" si="10"/>
        <v>0</v>
      </c>
      <c r="S32" s="12">
        <f t="shared" si="11"/>
        <v>0</v>
      </c>
      <c r="T32" s="12">
        <f t="shared" si="19"/>
        <v>0</v>
      </c>
      <c r="U32" s="12">
        <f t="shared" si="20"/>
        <v>0</v>
      </c>
      <c r="V32" s="12">
        <f t="shared" si="6"/>
        <v>0</v>
      </c>
      <c r="W32" s="13" t="str">
        <f t="shared" si="7"/>
        <v/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196" s="43" customFormat="1" ht="75" hidden="1" customHeight="1" x14ac:dyDescent="0.3">
      <c r="A33" s="206"/>
      <c r="B33" s="46"/>
      <c r="C33" s="54" t="s">
        <v>254</v>
      </c>
      <c r="D33" s="54" t="s">
        <v>56</v>
      </c>
      <c r="E33" s="207" t="s">
        <v>258</v>
      </c>
      <c r="F33" s="17"/>
      <c r="G33" s="17"/>
      <c r="H33" s="17"/>
      <c r="I33" s="26">
        <f t="shared" si="8"/>
        <v>0</v>
      </c>
      <c r="J33" s="12">
        <f t="shared" si="9"/>
        <v>0</v>
      </c>
      <c r="K33" s="13" t="str">
        <f t="shared" si="18"/>
        <v/>
      </c>
      <c r="L33" s="17"/>
      <c r="M33" s="17"/>
      <c r="N33" s="17"/>
      <c r="O33" s="17"/>
      <c r="P33" s="11">
        <f t="shared" si="3"/>
        <v>0</v>
      </c>
      <c r="Q33" s="16" t="str">
        <f t="shared" si="4"/>
        <v/>
      </c>
      <c r="R33" s="17">
        <f t="shared" si="10"/>
        <v>0</v>
      </c>
      <c r="S33" s="17">
        <f t="shared" si="11"/>
        <v>0</v>
      </c>
      <c r="T33" s="17">
        <f t="shared" si="19"/>
        <v>0</v>
      </c>
      <c r="U33" s="12">
        <f t="shared" si="20"/>
        <v>0</v>
      </c>
      <c r="V33" s="17">
        <f t="shared" si="6"/>
        <v>0</v>
      </c>
      <c r="W33" s="13" t="str">
        <f t="shared" si="7"/>
        <v/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</row>
    <row r="34" spans="1:196" ht="75" customHeight="1" x14ac:dyDescent="0.3">
      <c r="A34" s="196"/>
      <c r="B34" s="44"/>
      <c r="C34" s="122" t="s">
        <v>241</v>
      </c>
      <c r="D34" s="122" t="s">
        <v>56</v>
      </c>
      <c r="E34" s="201" t="s">
        <v>353</v>
      </c>
      <c r="F34" s="12">
        <v>592.4</v>
      </c>
      <c r="G34" s="91">
        <v>543.1</v>
      </c>
      <c r="H34" s="12">
        <v>451.2</v>
      </c>
      <c r="I34" s="25">
        <f t="shared" si="8"/>
        <v>5.3065602939683871E-4</v>
      </c>
      <c r="J34" s="12">
        <f t="shared" si="9"/>
        <v>-91.900000000000034</v>
      </c>
      <c r="K34" s="13">
        <f t="shared" si="18"/>
        <v>0.83078622721414097</v>
      </c>
      <c r="L34" s="12"/>
      <c r="M34" s="12"/>
      <c r="N34" s="12"/>
      <c r="O34" s="12"/>
      <c r="P34" s="11">
        <f t="shared" si="3"/>
        <v>0</v>
      </c>
      <c r="Q34" s="16" t="str">
        <f t="shared" si="4"/>
        <v/>
      </c>
      <c r="R34" s="12">
        <f t="shared" si="10"/>
        <v>592.4</v>
      </c>
      <c r="S34" s="12">
        <f t="shared" si="11"/>
        <v>592.4</v>
      </c>
      <c r="T34" s="12">
        <f t="shared" si="19"/>
        <v>543.1</v>
      </c>
      <c r="U34" s="12">
        <f t="shared" si="20"/>
        <v>451.2</v>
      </c>
      <c r="V34" s="12">
        <f t="shared" si="6"/>
        <v>-91.900000000000034</v>
      </c>
      <c r="W34" s="13">
        <f t="shared" si="7"/>
        <v>0.83078622721414097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196" ht="94.5" customHeight="1" x14ac:dyDescent="0.3">
      <c r="A35" s="210"/>
      <c r="B35" s="166"/>
      <c r="C35" s="122" t="s">
        <v>249</v>
      </c>
      <c r="D35" s="122" t="s">
        <v>56</v>
      </c>
      <c r="E35" s="201" t="s">
        <v>354</v>
      </c>
      <c r="F35" s="91">
        <v>309</v>
      </c>
      <c r="G35" s="12">
        <v>309</v>
      </c>
      <c r="H35" s="109">
        <v>170.2</v>
      </c>
      <c r="I35" s="25">
        <f t="shared" ref="I35:I37" si="36">H35/$H$6</f>
        <v>2.0017211037974721E-4</v>
      </c>
      <c r="J35" s="12">
        <f t="shared" si="9"/>
        <v>-138.80000000000001</v>
      </c>
      <c r="K35" s="13">
        <f t="shared" si="18"/>
        <v>0.55080906148867315</v>
      </c>
      <c r="L35" s="12"/>
      <c r="M35" s="12"/>
      <c r="N35" s="12"/>
      <c r="O35" s="12"/>
      <c r="P35" s="11">
        <f t="shared" si="3"/>
        <v>0</v>
      </c>
      <c r="Q35" s="16" t="str">
        <f t="shared" si="4"/>
        <v/>
      </c>
      <c r="R35" s="12">
        <f t="shared" ref="R35:R37" si="37">SUM(F35,L35)</f>
        <v>309</v>
      </c>
      <c r="S35" s="12">
        <f t="shared" ref="S35:S37" si="38">SUM(F35,M35)</f>
        <v>309</v>
      </c>
      <c r="T35" s="12">
        <f t="shared" ref="T35:T37" si="39">SUM(G35,N35)</f>
        <v>309</v>
      </c>
      <c r="U35" s="12">
        <f t="shared" si="20"/>
        <v>170.2</v>
      </c>
      <c r="V35" s="12">
        <f t="shared" ref="V35:V37" si="40">U35-T35</f>
        <v>-138.80000000000001</v>
      </c>
      <c r="W35" s="13">
        <f t="shared" si="7"/>
        <v>0.55080906148867315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196" ht="70.5" customHeight="1" x14ac:dyDescent="0.3">
      <c r="A36" s="210"/>
      <c r="B36" s="166"/>
      <c r="C36" s="122" t="s">
        <v>376</v>
      </c>
      <c r="D36" s="122" t="s">
        <v>56</v>
      </c>
      <c r="E36" s="201" t="s">
        <v>378</v>
      </c>
      <c r="F36" s="91">
        <v>1118.3</v>
      </c>
      <c r="G36" s="12">
        <v>1118.3</v>
      </c>
      <c r="H36" s="109"/>
      <c r="I36" s="25">
        <f t="shared" si="36"/>
        <v>0</v>
      </c>
      <c r="J36" s="12">
        <f t="shared" si="9"/>
        <v>-1118.3</v>
      </c>
      <c r="K36" s="13">
        <f t="shared" si="18"/>
        <v>0</v>
      </c>
      <c r="L36" s="12">
        <v>112.2</v>
      </c>
      <c r="M36" s="12">
        <v>112.2</v>
      </c>
      <c r="N36" s="12">
        <v>112.2</v>
      </c>
      <c r="O36" s="12"/>
      <c r="P36" s="11">
        <f t="shared" si="3"/>
        <v>-112.2</v>
      </c>
      <c r="Q36" s="16">
        <f t="shared" si="4"/>
        <v>0</v>
      </c>
      <c r="R36" s="12">
        <f t="shared" si="37"/>
        <v>1230.5</v>
      </c>
      <c r="S36" s="12">
        <f t="shared" si="38"/>
        <v>1230.5</v>
      </c>
      <c r="T36" s="12">
        <f t="shared" si="39"/>
        <v>1230.5</v>
      </c>
      <c r="U36" s="12">
        <f t="shared" si="20"/>
        <v>0</v>
      </c>
      <c r="V36" s="12">
        <f t="shared" si="40"/>
        <v>-1230.5</v>
      </c>
      <c r="W36" s="13">
        <f t="shared" si="7"/>
        <v>0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196" ht="58.5" customHeight="1" x14ac:dyDescent="0.3">
      <c r="A37" s="210"/>
      <c r="B37" s="166"/>
      <c r="C37" s="122" t="s">
        <v>377</v>
      </c>
      <c r="D37" s="122" t="s">
        <v>56</v>
      </c>
      <c r="E37" s="201" t="s">
        <v>379</v>
      </c>
      <c r="F37" s="91"/>
      <c r="G37" s="12"/>
      <c r="H37" s="109"/>
      <c r="I37" s="25">
        <f t="shared" si="36"/>
        <v>0</v>
      </c>
      <c r="J37" s="12">
        <f t="shared" si="9"/>
        <v>0</v>
      </c>
      <c r="K37" s="13" t="str">
        <f t="shared" si="18"/>
        <v/>
      </c>
      <c r="L37" s="12">
        <v>369.5</v>
      </c>
      <c r="M37" s="12">
        <v>369.5</v>
      </c>
      <c r="N37" s="12">
        <v>369.5</v>
      </c>
      <c r="O37" s="12"/>
      <c r="P37" s="11">
        <f t="shared" si="3"/>
        <v>-369.5</v>
      </c>
      <c r="Q37" s="16">
        <f t="shared" si="4"/>
        <v>0</v>
      </c>
      <c r="R37" s="12">
        <f t="shared" si="37"/>
        <v>369.5</v>
      </c>
      <c r="S37" s="12">
        <f t="shared" si="38"/>
        <v>369.5</v>
      </c>
      <c r="T37" s="12">
        <f t="shared" si="39"/>
        <v>369.5</v>
      </c>
      <c r="U37" s="12">
        <f t="shared" si="20"/>
        <v>0</v>
      </c>
      <c r="V37" s="12">
        <f t="shared" si="40"/>
        <v>-369.5</v>
      </c>
      <c r="W37" s="13">
        <f t="shared" si="7"/>
        <v>0</v>
      </c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196" s="37" customFormat="1" ht="32.25" customHeight="1" x14ac:dyDescent="0.3">
      <c r="A38" s="198">
        <v>2</v>
      </c>
      <c r="B38" s="34" t="s">
        <v>39</v>
      </c>
      <c r="C38" s="34" t="s">
        <v>107</v>
      </c>
      <c r="D38" s="34"/>
      <c r="E38" s="200" t="s">
        <v>40</v>
      </c>
      <c r="F38" s="11">
        <f>F39+F41+F42+F43+F44+F45+F48+F50</f>
        <v>21702.6</v>
      </c>
      <c r="G38" s="11">
        <f>G39+G41+G42+G43+G44+G45+G48+G50</f>
        <v>20536</v>
      </c>
      <c r="H38" s="11">
        <f>H39+H41+H42+H43+H44+H45+H48+H50</f>
        <v>16441.5</v>
      </c>
      <c r="I38" s="16">
        <f t="shared" si="8"/>
        <v>1.9336837560567647E-2</v>
      </c>
      <c r="J38" s="11">
        <f t="shared" si="9"/>
        <v>-4094.5</v>
      </c>
      <c r="K38" s="16">
        <f t="shared" si="18"/>
        <v>0.80061842617841839</v>
      </c>
      <c r="L38" s="11">
        <f>SUM(L39:L50)</f>
        <v>11107.7</v>
      </c>
      <c r="M38" s="11">
        <f>SUM(M39:M50)</f>
        <v>11107.7</v>
      </c>
      <c r="N38" s="11">
        <f>SUM(N39:N50)</f>
        <v>10867.7</v>
      </c>
      <c r="O38" s="11">
        <f>SUM(O39:O50)</f>
        <v>3794.9</v>
      </c>
      <c r="P38" s="11">
        <f t="shared" si="3"/>
        <v>-7072.8000000000011</v>
      </c>
      <c r="Q38" s="16">
        <f t="shared" si="4"/>
        <v>0.34919072112774552</v>
      </c>
      <c r="R38" s="11">
        <f>R39+R41+R42+R43+R44+R45+R48+R50</f>
        <v>32810.299999999996</v>
      </c>
      <c r="S38" s="11">
        <f>S39+S41+S42+S43+S44+S45+S48+S50</f>
        <v>32810.299999999996</v>
      </c>
      <c r="T38" s="11">
        <f>T39+T41+T42+T43+T44+T45+T48+T50</f>
        <v>31403.700000000004</v>
      </c>
      <c r="U38" s="11">
        <f t="shared" si="20"/>
        <v>20236.400000000001</v>
      </c>
      <c r="V38" s="11">
        <f t="shared" si="6"/>
        <v>-11167.300000000003</v>
      </c>
      <c r="W38" s="16">
        <f t="shared" si="7"/>
        <v>0.64439540563691533</v>
      </c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</row>
    <row r="39" spans="1:196" ht="39" customHeight="1" x14ac:dyDescent="0.3">
      <c r="A39" s="196"/>
      <c r="B39" s="38" t="s">
        <v>41</v>
      </c>
      <c r="C39" s="122" t="s">
        <v>219</v>
      </c>
      <c r="D39" s="122" t="s">
        <v>226</v>
      </c>
      <c r="E39" s="211" t="s">
        <v>220</v>
      </c>
      <c r="F39" s="12">
        <v>12652.9</v>
      </c>
      <c r="G39" s="12">
        <v>11706.2</v>
      </c>
      <c r="H39" s="91">
        <v>9945</v>
      </c>
      <c r="I39" s="13">
        <f t="shared" si="8"/>
        <v>1.1696308094750798E-2</v>
      </c>
      <c r="J39" s="12">
        <f t="shared" si="9"/>
        <v>-1761.2000000000007</v>
      </c>
      <c r="K39" s="13">
        <f t="shared" si="18"/>
        <v>0.84954981121115303</v>
      </c>
      <c r="L39" s="12">
        <v>10527.7</v>
      </c>
      <c r="M39" s="12">
        <v>10527.7</v>
      </c>
      <c r="N39" s="12">
        <v>10287.700000000001</v>
      </c>
      <c r="O39" s="12">
        <v>3756.6</v>
      </c>
      <c r="P39" s="12">
        <f t="shared" si="3"/>
        <v>-6531.1</v>
      </c>
      <c r="Q39" s="13">
        <f t="shared" si="4"/>
        <v>0.36515450489419399</v>
      </c>
      <c r="R39" s="12">
        <f t="shared" si="10"/>
        <v>23180.6</v>
      </c>
      <c r="S39" s="12">
        <f t="shared" si="11"/>
        <v>23180.6</v>
      </c>
      <c r="T39" s="12">
        <f t="shared" si="19"/>
        <v>21993.9</v>
      </c>
      <c r="U39" s="12">
        <f t="shared" si="20"/>
        <v>13701.6</v>
      </c>
      <c r="V39" s="12">
        <f t="shared" si="6"/>
        <v>-8292.3000000000011</v>
      </c>
      <c r="W39" s="13">
        <f t="shared" si="7"/>
        <v>0.62297273334879211</v>
      </c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196" s="50" customFormat="1" ht="84" hidden="1" customHeight="1" x14ac:dyDescent="0.3">
      <c r="A40" s="206"/>
      <c r="B40" s="40"/>
      <c r="C40" s="123"/>
      <c r="D40" s="123"/>
      <c r="E40" s="212" t="s">
        <v>287</v>
      </c>
      <c r="F40" s="17"/>
      <c r="G40" s="17"/>
      <c r="H40" s="17"/>
      <c r="I40" s="26">
        <f t="shared" si="8"/>
        <v>0</v>
      </c>
      <c r="J40" s="12">
        <f t="shared" si="9"/>
        <v>0</v>
      </c>
      <c r="K40" s="13" t="str">
        <f t="shared" si="18"/>
        <v/>
      </c>
      <c r="L40" s="17"/>
      <c r="M40" s="17"/>
      <c r="N40" s="17"/>
      <c r="O40" s="17"/>
      <c r="P40" s="12">
        <f t="shared" si="3"/>
        <v>0</v>
      </c>
      <c r="Q40" s="13" t="str">
        <f t="shared" si="4"/>
        <v/>
      </c>
      <c r="R40" s="12">
        <f t="shared" si="10"/>
        <v>0</v>
      </c>
      <c r="S40" s="12">
        <f t="shared" si="11"/>
        <v>0</v>
      </c>
      <c r="T40" s="12">
        <f t="shared" si="19"/>
        <v>0</v>
      </c>
      <c r="U40" s="12">
        <f t="shared" si="20"/>
        <v>0</v>
      </c>
      <c r="V40" s="12">
        <f t="shared" si="6"/>
        <v>0</v>
      </c>
      <c r="W40" s="13" t="str">
        <f t="shared" si="7"/>
        <v/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</row>
    <row r="41" spans="1:196" ht="54.75" customHeight="1" x14ac:dyDescent="0.3">
      <c r="A41" s="196"/>
      <c r="B41" s="38" t="s">
        <v>43</v>
      </c>
      <c r="C41" s="118" t="s">
        <v>172</v>
      </c>
      <c r="D41" s="118" t="s">
        <v>173</v>
      </c>
      <c r="E41" s="211" t="s">
        <v>171</v>
      </c>
      <c r="F41" s="12">
        <v>956.9</v>
      </c>
      <c r="G41" s="12">
        <v>926.9</v>
      </c>
      <c r="H41" s="12">
        <v>261.39999999999998</v>
      </c>
      <c r="I41" s="25">
        <f t="shared" si="8"/>
        <v>3.0743237164081031E-4</v>
      </c>
      <c r="J41" s="12">
        <f t="shared" si="9"/>
        <v>-665.5</v>
      </c>
      <c r="K41" s="13">
        <f t="shared" si="18"/>
        <v>0.28201531988348255</v>
      </c>
      <c r="L41" s="12">
        <v>580</v>
      </c>
      <c r="M41" s="12">
        <v>580</v>
      </c>
      <c r="N41" s="12">
        <v>580</v>
      </c>
      <c r="O41" s="12">
        <v>38.299999999999997</v>
      </c>
      <c r="P41" s="12">
        <f t="shared" si="3"/>
        <v>-541.70000000000005</v>
      </c>
      <c r="Q41" s="13">
        <f t="shared" si="4"/>
        <v>6.6034482758620686E-2</v>
      </c>
      <c r="R41" s="12">
        <f t="shared" si="10"/>
        <v>1536.9</v>
      </c>
      <c r="S41" s="12">
        <f t="shared" si="11"/>
        <v>1536.9</v>
      </c>
      <c r="T41" s="12">
        <f t="shared" si="19"/>
        <v>1506.9</v>
      </c>
      <c r="U41" s="12">
        <f t="shared" si="20"/>
        <v>299.7</v>
      </c>
      <c r="V41" s="12">
        <f t="shared" si="6"/>
        <v>-1207.2</v>
      </c>
      <c r="W41" s="13">
        <f t="shared" si="7"/>
        <v>0.19888512840931713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196" ht="55.5" hidden="1" customHeight="1" x14ac:dyDescent="0.3">
      <c r="A42" s="196"/>
      <c r="B42" s="38"/>
      <c r="C42" s="118" t="s">
        <v>313</v>
      </c>
      <c r="D42" s="118" t="s">
        <v>315</v>
      </c>
      <c r="E42" s="213" t="s">
        <v>314</v>
      </c>
      <c r="F42" s="12"/>
      <c r="G42" s="12"/>
      <c r="H42" s="12"/>
      <c r="I42" s="25">
        <f t="shared" si="8"/>
        <v>0</v>
      </c>
      <c r="J42" s="12">
        <f t="shared" si="9"/>
        <v>0</v>
      </c>
      <c r="K42" s="13" t="str">
        <f t="shared" si="18"/>
        <v/>
      </c>
      <c r="L42" s="12"/>
      <c r="M42" s="12"/>
      <c r="N42" s="12"/>
      <c r="O42" s="12"/>
      <c r="P42" s="11">
        <f t="shared" si="3"/>
        <v>0</v>
      </c>
      <c r="Q42" s="16" t="str">
        <f t="shared" si="4"/>
        <v/>
      </c>
      <c r="R42" s="12">
        <f t="shared" si="10"/>
        <v>0</v>
      </c>
      <c r="S42" s="12">
        <f>SUM(F42,M42)</f>
        <v>0</v>
      </c>
      <c r="T42" s="12">
        <f t="shared" si="19"/>
        <v>0</v>
      </c>
      <c r="U42" s="12">
        <f t="shared" si="20"/>
        <v>0</v>
      </c>
      <c r="V42" s="12">
        <f t="shared" si="6"/>
        <v>0</v>
      </c>
      <c r="W42" s="13" t="str">
        <f t="shared" si="7"/>
        <v/>
      </c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1:196" ht="36" hidden="1" customHeight="1" x14ac:dyDescent="0.3">
      <c r="A43" s="196"/>
      <c r="B43" s="38"/>
      <c r="C43" s="118" t="s">
        <v>317</v>
      </c>
      <c r="D43" s="118" t="s">
        <v>60</v>
      </c>
      <c r="E43" s="213" t="s">
        <v>318</v>
      </c>
      <c r="F43" s="12"/>
      <c r="G43" s="12"/>
      <c r="H43" s="12"/>
      <c r="I43" s="25">
        <f t="shared" si="8"/>
        <v>0</v>
      </c>
      <c r="J43" s="12">
        <f t="shared" si="9"/>
        <v>0</v>
      </c>
      <c r="K43" s="13" t="str">
        <f t="shared" si="18"/>
        <v/>
      </c>
      <c r="L43" s="12"/>
      <c r="M43" s="12"/>
      <c r="N43" s="12"/>
      <c r="O43" s="12"/>
      <c r="P43" s="11">
        <f t="shared" si="3"/>
        <v>0</v>
      </c>
      <c r="Q43" s="16" t="str">
        <f t="shared" si="4"/>
        <v/>
      </c>
      <c r="R43" s="12">
        <f t="shared" si="10"/>
        <v>0</v>
      </c>
      <c r="S43" s="12">
        <f>SUM(F43,M43)</f>
        <v>0</v>
      </c>
      <c r="T43" s="12">
        <f t="shared" si="19"/>
        <v>0</v>
      </c>
      <c r="U43" s="12">
        <f t="shared" si="20"/>
        <v>0</v>
      </c>
      <c r="V43" s="12">
        <f t="shared" si="6"/>
        <v>0</v>
      </c>
      <c r="W43" s="13" t="str">
        <f t="shared" si="7"/>
        <v/>
      </c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196" ht="39.75" customHeight="1" x14ac:dyDescent="0.3">
      <c r="A44" s="196"/>
      <c r="B44" s="38" t="s">
        <v>43</v>
      </c>
      <c r="C44" s="118" t="s">
        <v>127</v>
      </c>
      <c r="D44" s="118" t="s">
        <v>60</v>
      </c>
      <c r="E44" s="211" t="s">
        <v>47</v>
      </c>
      <c r="F44" s="12">
        <v>435</v>
      </c>
      <c r="G44" s="12">
        <v>435</v>
      </c>
      <c r="H44" s="12"/>
      <c r="I44" s="25">
        <f t="shared" si="8"/>
        <v>0</v>
      </c>
      <c r="J44" s="12">
        <f t="shared" si="9"/>
        <v>-435</v>
      </c>
      <c r="K44" s="13">
        <f t="shared" si="18"/>
        <v>0</v>
      </c>
      <c r="L44" s="12"/>
      <c r="M44" s="12"/>
      <c r="N44" s="12"/>
      <c r="O44" s="12"/>
      <c r="P44" s="11">
        <f t="shared" si="3"/>
        <v>0</v>
      </c>
      <c r="Q44" s="16" t="str">
        <f t="shared" si="4"/>
        <v/>
      </c>
      <c r="R44" s="12">
        <f t="shared" si="10"/>
        <v>435</v>
      </c>
      <c r="S44" s="12">
        <f t="shared" si="11"/>
        <v>435</v>
      </c>
      <c r="T44" s="12">
        <f t="shared" si="19"/>
        <v>435</v>
      </c>
      <c r="U44" s="12">
        <f t="shared" si="20"/>
        <v>0</v>
      </c>
      <c r="V44" s="12">
        <f t="shared" si="6"/>
        <v>-435</v>
      </c>
      <c r="W44" s="13">
        <f t="shared" si="7"/>
        <v>0</v>
      </c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196" ht="33" hidden="1" customHeight="1" x14ac:dyDescent="0.3">
      <c r="A45" s="196"/>
      <c r="B45" s="38" t="s">
        <v>44</v>
      </c>
      <c r="C45" s="118" t="s">
        <v>128</v>
      </c>
      <c r="D45" s="118" t="s">
        <v>60</v>
      </c>
      <c r="E45" s="211" t="s">
        <v>129</v>
      </c>
      <c r="F45" s="12"/>
      <c r="G45" s="12"/>
      <c r="H45" s="12"/>
      <c r="I45" s="13">
        <f t="shared" si="8"/>
        <v>0</v>
      </c>
      <c r="J45" s="12">
        <f t="shared" si="9"/>
        <v>0</v>
      </c>
      <c r="K45" s="13" t="str">
        <f t="shared" si="18"/>
        <v/>
      </c>
      <c r="L45" s="12"/>
      <c r="M45" s="12"/>
      <c r="N45" s="12"/>
      <c r="O45" s="12"/>
      <c r="P45" s="11">
        <f t="shared" si="3"/>
        <v>0</v>
      </c>
      <c r="Q45" s="16" t="str">
        <f t="shared" si="4"/>
        <v/>
      </c>
      <c r="R45" s="12">
        <f t="shared" si="10"/>
        <v>0</v>
      </c>
      <c r="S45" s="12">
        <f t="shared" si="11"/>
        <v>0</v>
      </c>
      <c r="T45" s="12">
        <f t="shared" si="19"/>
        <v>0</v>
      </c>
      <c r="U45" s="12">
        <f t="shared" si="20"/>
        <v>0</v>
      </c>
      <c r="V45" s="12">
        <f t="shared" si="6"/>
        <v>0</v>
      </c>
      <c r="W45" s="13" t="str">
        <f t="shared" si="7"/>
        <v/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196" s="43" customFormat="1" ht="79.900000000000006" hidden="1" customHeight="1" x14ac:dyDescent="0.3">
      <c r="A46" s="206"/>
      <c r="B46" s="40"/>
      <c r="C46" s="119"/>
      <c r="D46" s="119"/>
      <c r="E46" s="208" t="s">
        <v>250</v>
      </c>
      <c r="F46" s="17"/>
      <c r="G46" s="17"/>
      <c r="H46" s="17"/>
      <c r="I46" s="26">
        <f t="shared" si="8"/>
        <v>0</v>
      </c>
      <c r="J46" s="12">
        <f t="shared" si="9"/>
        <v>0</v>
      </c>
      <c r="K46" s="13" t="str">
        <f t="shared" si="18"/>
        <v/>
      </c>
      <c r="L46" s="17"/>
      <c r="M46" s="17"/>
      <c r="N46" s="17"/>
      <c r="O46" s="17"/>
      <c r="P46" s="11">
        <f t="shared" si="3"/>
        <v>0</v>
      </c>
      <c r="Q46" s="16" t="str">
        <f t="shared" si="4"/>
        <v/>
      </c>
      <c r="R46" s="17">
        <f t="shared" si="10"/>
        <v>0</v>
      </c>
      <c r="S46" s="17">
        <f t="shared" si="11"/>
        <v>0</v>
      </c>
      <c r="T46" s="12">
        <f t="shared" si="19"/>
        <v>0</v>
      </c>
      <c r="U46" s="12">
        <f t="shared" si="20"/>
        <v>0</v>
      </c>
      <c r="V46" s="12">
        <f t="shared" si="6"/>
        <v>0</v>
      </c>
      <c r="W46" s="13" t="str">
        <f t="shared" si="7"/>
        <v/>
      </c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</row>
    <row r="47" spans="1:196" s="43" customFormat="1" ht="9" hidden="1" customHeight="1" x14ac:dyDescent="0.3">
      <c r="A47" s="206"/>
      <c r="B47" s="40"/>
      <c r="C47" s="119"/>
      <c r="D47" s="119"/>
      <c r="E47" s="208" t="s">
        <v>210</v>
      </c>
      <c r="F47" s="17"/>
      <c r="G47" s="17"/>
      <c r="H47" s="17"/>
      <c r="I47" s="26">
        <f t="shared" si="8"/>
        <v>0</v>
      </c>
      <c r="J47" s="12">
        <f t="shared" si="9"/>
        <v>0</v>
      </c>
      <c r="K47" s="13" t="str">
        <f t="shared" si="18"/>
        <v/>
      </c>
      <c r="L47" s="17"/>
      <c r="M47" s="17"/>
      <c r="N47" s="17"/>
      <c r="O47" s="17"/>
      <c r="P47" s="11">
        <f t="shared" si="3"/>
        <v>0</v>
      </c>
      <c r="Q47" s="16" t="str">
        <f t="shared" si="4"/>
        <v/>
      </c>
      <c r="R47" s="17">
        <f t="shared" si="10"/>
        <v>0</v>
      </c>
      <c r="S47" s="17">
        <f t="shared" si="11"/>
        <v>0</v>
      </c>
      <c r="T47" s="12">
        <f t="shared" si="19"/>
        <v>0</v>
      </c>
      <c r="U47" s="12">
        <f t="shared" si="20"/>
        <v>0</v>
      </c>
      <c r="V47" s="12">
        <f t="shared" si="6"/>
        <v>0</v>
      </c>
      <c r="W47" s="13" t="str">
        <f t="shared" si="7"/>
        <v/>
      </c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</row>
    <row r="48" spans="1:196" ht="31.5" customHeight="1" x14ac:dyDescent="0.3">
      <c r="A48" s="196"/>
      <c r="B48" s="38" t="s">
        <v>45</v>
      </c>
      <c r="C48" s="118" t="s">
        <v>130</v>
      </c>
      <c r="D48" s="118" t="s">
        <v>60</v>
      </c>
      <c r="E48" s="211" t="s">
        <v>46</v>
      </c>
      <c r="F48" s="12">
        <v>3426.6</v>
      </c>
      <c r="G48" s="12">
        <v>3385.7</v>
      </c>
      <c r="H48" s="12">
        <v>2882.9</v>
      </c>
      <c r="I48" s="13">
        <f t="shared" si="8"/>
        <v>3.3905768332184094E-3</v>
      </c>
      <c r="J48" s="12">
        <f t="shared" si="9"/>
        <v>-502.79999999999973</v>
      </c>
      <c r="K48" s="13">
        <f t="shared" si="18"/>
        <v>0.8514930442744485</v>
      </c>
      <c r="L48" s="12"/>
      <c r="M48" s="12"/>
      <c r="N48" s="12"/>
      <c r="O48" s="12"/>
      <c r="P48" s="11">
        <f t="shared" si="3"/>
        <v>0</v>
      </c>
      <c r="Q48" s="16" t="str">
        <f t="shared" si="4"/>
        <v/>
      </c>
      <c r="R48" s="12">
        <f t="shared" si="10"/>
        <v>3426.6</v>
      </c>
      <c r="S48" s="12">
        <f t="shared" si="11"/>
        <v>3426.6</v>
      </c>
      <c r="T48" s="12">
        <f t="shared" si="19"/>
        <v>3385.7</v>
      </c>
      <c r="U48" s="12">
        <f t="shared" si="20"/>
        <v>2882.9</v>
      </c>
      <c r="V48" s="12">
        <f t="shared" si="6"/>
        <v>-502.79999999999973</v>
      </c>
      <c r="W48" s="13">
        <f t="shared" si="7"/>
        <v>0.8514930442744485</v>
      </c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1:196" ht="21" hidden="1" customHeight="1" x14ac:dyDescent="0.3">
      <c r="A49" s="196"/>
      <c r="B49" s="38"/>
      <c r="C49" s="118" t="s">
        <v>146</v>
      </c>
      <c r="D49" s="118" t="s">
        <v>60</v>
      </c>
      <c r="E49" s="211" t="s">
        <v>145</v>
      </c>
      <c r="F49" s="12"/>
      <c r="G49" s="12"/>
      <c r="H49" s="12"/>
      <c r="I49" s="25">
        <f t="shared" si="8"/>
        <v>0</v>
      </c>
      <c r="J49" s="12">
        <f t="shared" si="9"/>
        <v>0</v>
      </c>
      <c r="K49" s="13" t="str">
        <f t="shared" si="18"/>
        <v/>
      </c>
      <c r="L49" s="12"/>
      <c r="M49" s="12"/>
      <c r="N49" s="12"/>
      <c r="O49" s="12"/>
      <c r="P49" s="11">
        <f t="shared" si="3"/>
        <v>0</v>
      </c>
      <c r="Q49" s="16" t="str">
        <f t="shared" si="4"/>
        <v/>
      </c>
      <c r="R49" s="12">
        <f t="shared" si="10"/>
        <v>0</v>
      </c>
      <c r="S49" s="12">
        <f t="shared" si="11"/>
        <v>0</v>
      </c>
      <c r="T49" s="12">
        <f t="shared" si="19"/>
        <v>0</v>
      </c>
      <c r="U49" s="12">
        <f t="shared" si="20"/>
        <v>0</v>
      </c>
      <c r="V49" s="12">
        <f t="shared" si="6"/>
        <v>0</v>
      </c>
      <c r="W49" s="13" t="str">
        <f t="shared" si="7"/>
        <v/>
      </c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1:196" ht="29.25" customHeight="1" x14ac:dyDescent="0.3">
      <c r="A50" s="196"/>
      <c r="B50" s="38" t="s">
        <v>42</v>
      </c>
      <c r="C50" s="122" t="s">
        <v>131</v>
      </c>
      <c r="D50" s="122" t="s">
        <v>60</v>
      </c>
      <c r="E50" s="209" t="s">
        <v>132</v>
      </c>
      <c r="F50" s="12">
        <v>4231.2</v>
      </c>
      <c r="G50" s="12">
        <v>4082.2</v>
      </c>
      <c r="H50" s="12">
        <v>3352.2</v>
      </c>
      <c r="I50" s="13">
        <f t="shared" si="8"/>
        <v>3.9425202609576293E-3</v>
      </c>
      <c r="J50" s="12">
        <f t="shared" si="9"/>
        <v>-730</v>
      </c>
      <c r="K50" s="13">
        <f t="shared" si="18"/>
        <v>0.82117485669491941</v>
      </c>
      <c r="L50" s="12"/>
      <c r="M50" s="12"/>
      <c r="N50" s="12"/>
      <c r="O50" s="12"/>
      <c r="P50" s="11">
        <f t="shared" si="3"/>
        <v>0</v>
      </c>
      <c r="Q50" s="16" t="str">
        <f t="shared" si="4"/>
        <v/>
      </c>
      <c r="R50" s="12">
        <f t="shared" si="10"/>
        <v>4231.2</v>
      </c>
      <c r="S50" s="12">
        <f t="shared" si="11"/>
        <v>4231.2</v>
      </c>
      <c r="T50" s="12">
        <f t="shared" si="19"/>
        <v>4082.2</v>
      </c>
      <c r="U50" s="12">
        <f t="shared" si="20"/>
        <v>3352.2</v>
      </c>
      <c r="V50" s="12">
        <f t="shared" si="6"/>
        <v>-730</v>
      </c>
      <c r="W50" s="13">
        <f t="shared" si="7"/>
        <v>0.82117485669491941</v>
      </c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1:196" ht="30" customHeight="1" x14ac:dyDescent="0.3">
      <c r="A51" s="198">
        <v>3</v>
      </c>
      <c r="B51" s="34" t="s">
        <v>6</v>
      </c>
      <c r="C51" s="34" t="s">
        <v>106</v>
      </c>
      <c r="D51" s="34"/>
      <c r="E51" s="199" t="s">
        <v>91</v>
      </c>
      <c r="F51" s="11">
        <f>SUM(F52:F61,F63:F70)</f>
        <v>45514.099999999991</v>
      </c>
      <c r="G51" s="11">
        <f>SUM(G52:G61,G63:G70)</f>
        <v>42643.8</v>
      </c>
      <c r="H51" s="11">
        <f>SUM(H52:H61,H63:H70)</f>
        <v>38452.700000000004</v>
      </c>
      <c r="I51" s="16">
        <f t="shared" ref="I51:I60" si="41">H51/$H$6</f>
        <v>4.5224195703873718E-2</v>
      </c>
      <c r="J51" s="11">
        <f t="shared" si="9"/>
        <v>-4191.0999999999985</v>
      </c>
      <c r="K51" s="16">
        <f t="shared" si="18"/>
        <v>0.90171842096623667</v>
      </c>
      <c r="L51" s="11">
        <f>SUM(L52:L61,L63:L70)</f>
        <v>2226.9</v>
      </c>
      <c r="M51" s="11">
        <f>SUM(M52:M61,M63:M70)</f>
        <v>3426.4</v>
      </c>
      <c r="N51" s="11">
        <f>SUM(N52:N61,N63:N70)</f>
        <v>3376</v>
      </c>
      <c r="O51" s="11">
        <f>SUM(O52:O61,O63:O70)</f>
        <v>1219.5999999999999</v>
      </c>
      <c r="P51" s="11">
        <f t="shared" si="3"/>
        <v>-2156.4</v>
      </c>
      <c r="Q51" s="16">
        <f t="shared" si="4"/>
        <v>0.36125592417061608</v>
      </c>
      <c r="R51" s="11">
        <f>SUM(R52:R61,R63:R70)</f>
        <v>47740.999999999985</v>
      </c>
      <c r="S51" s="11">
        <f>SUM(S52:S61,S63:S70)</f>
        <v>48940.499999999985</v>
      </c>
      <c r="T51" s="11">
        <f>SUM(T52:T61,T63:T70)</f>
        <v>46019.8</v>
      </c>
      <c r="U51" s="11">
        <f t="shared" si="20"/>
        <v>39672.300000000003</v>
      </c>
      <c r="V51" s="11">
        <f t="shared" ref="V51:V60" si="42">U51-T51</f>
        <v>-6347.5</v>
      </c>
      <c r="W51" s="16">
        <f t="shared" si="7"/>
        <v>0.86207023933176585</v>
      </c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1:196" ht="40.5" customHeight="1" x14ac:dyDescent="0.3">
      <c r="A52" s="196"/>
      <c r="B52" s="38" t="s">
        <v>112</v>
      </c>
      <c r="C52" s="118" t="s">
        <v>113</v>
      </c>
      <c r="D52" s="122" t="s">
        <v>89</v>
      </c>
      <c r="E52" s="209" t="s">
        <v>118</v>
      </c>
      <c r="F52" s="18">
        <v>105</v>
      </c>
      <c r="G52" s="18">
        <v>105</v>
      </c>
      <c r="H52" s="18">
        <v>105</v>
      </c>
      <c r="I52" s="25">
        <f t="shared" si="41"/>
        <v>1.2349043237293452E-4</v>
      </c>
      <c r="J52" s="12">
        <f t="shared" si="9"/>
        <v>0</v>
      </c>
      <c r="K52" s="13">
        <f t="shared" si="18"/>
        <v>1</v>
      </c>
      <c r="L52" s="12"/>
      <c r="M52" s="12"/>
      <c r="N52" s="12"/>
      <c r="O52" s="18"/>
      <c r="P52" s="11">
        <f t="shared" si="3"/>
        <v>0</v>
      </c>
      <c r="Q52" s="16" t="str">
        <f t="shared" si="4"/>
        <v/>
      </c>
      <c r="R52" s="12">
        <f t="shared" ref="R52:R60" si="43">SUM(F52,L52)</f>
        <v>105</v>
      </c>
      <c r="S52" s="12">
        <f t="shared" ref="S52:T52" si="44">SUM(F52,M52)</f>
        <v>105</v>
      </c>
      <c r="T52" s="12">
        <f t="shared" si="44"/>
        <v>105</v>
      </c>
      <c r="U52" s="12">
        <f t="shared" si="20"/>
        <v>105</v>
      </c>
      <c r="V52" s="12">
        <f t="shared" si="42"/>
        <v>0</v>
      </c>
      <c r="W52" s="13">
        <f t="shared" si="7"/>
        <v>1</v>
      </c>
      <c r="X52" s="6"/>
      <c r="Y52" s="6"/>
      <c r="Z52" s="55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1:196" ht="42" customHeight="1" x14ac:dyDescent="0.3">
      <c r="A53" s="196"/>
      <c r="B53" s="38" t="s">
        <v>116</v>
      </c>
      <c r="C53" s="118" t="s">
        <v>119</v>
      </c>
      <c r="D53" s="122" t="s">
        <v>90</v>
      </c>
      <c r="E53" s="209" t="s">
        <v>115</v>
      </c>
      <c r="F53" s="18">
        <v>24</v>
      </c>
      <c r="G53" s="18">
        <v>24</v>
      </c>
      <c r="H53" s="18">
        <v>22.6</v>
      </c>
      <c r="I53" s="24">
        <f t="shared" si="41"/>
        <v>2.6579845444079244E-5</v>
      </c>
      <c r="J53" s="12">
        <f t="shared" si="9"/>
        <v>-1.3999999999999986</v>
      </c>
      <c r="K53" s="13">
        <f t="shared" si="18"/>
        <v>0.94166666666666676</v>
      </c>
      <c r="L53" s="12"/>
      <c r="M53" s="12"/>
      <c r="N53" s="12"/>
      <c r="O53" s="18"/>
      <c r="P53" s="11">
        <f t="shared" si="3"/>
        <v>0</v>
      </c>
      <c r="Q53" s="16" t="str">
        <f t="shared" si="4"/>
        <v/>
      </c>
      <c r="R53" s="12">
        <f t="shared" si="43"/>
        <v>24</v>
      </c>
      <c r="S53" s="12">
        <f t="shared" ref="S53:T60" si="45">SUM(F53,M53)</f>
        <v>24</v>
      </c>
      <c r="T53" s="12">
        <f t="shared" si="45"/>
        <v>24</v>
      </c>
      <c r="U53" s="12">
        <f t="shared" si="20"/>
        <v>22.6</v>
      </c>
      <c r="V53" s="12">
        <f t="shared" si="42"/>
        <v>-1.3999999999999986</v>
      </c>
      <c r="W53" s="13">
        <f t="shared" si="7"/>
        <v>0.94166666666666676</v>
      </c>
      <c r="X53" s="6"/>
      <c r="Y53" s="6"/>
      <c r="Z53" s="55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1:196" ht="56.25" customHeight="1" x14ac:dyDescent="0.3">
      <c r="A54" s="196"/>
      <c r="B54" s="38" t="s">
        <v>18</v>
      </c>
      <c r="C54" s="118" t="s">
        <v>114</v>
      </c>
      <c r="D54" s="122" t="s">
        <v>90</v>
      </c>
      <c r="E54" s="209" t="s">
        <v>93</v>
      </c>
      <c r="F54" s="18">
        <v>4546.6000000000004</v>
      </c>
      <c r="G54" s="18">
        <v>4546.6000000000004</v>
      </c>
      <c r="H54" s="103">
        <v>4543.2</v>
      </c>
      <c r="I54" s="13">
        <f t="shared" si="41"/>
        <v>5.3432545938734873E-3</v>
      </c>
      <c r="J54" s="12">
        <f t="shared" si="9"/>
        <v>-3.4000000000005457</v>
      </c>
      <c r="K54" s="13">
        <f t="shared" si="18"/>
        <v>0.99925218844851083</v>
      </c>
      <c r="L54" s="12"/>
      <c r="M54" s="12"/>
      <c r="N54" s="12"/>
      <c r="O54" s="18"/>
      <c r="P54" s="11">
        <f t="shared" si="3"/>
        <v>0</v>
      </c>
      <c r="Q54" s="16" t="str">
        <f t="shared" si="4"/>
        <v/>
      </c>
      <c r="R54" s="12">
        <f t="shared" si="43"/>
        <v>4546.6000000000004</v>
      </c>
      <c r="S54" s="12">
        <f t="shared" si="45"/>
        <v>4546.6000000000004</v>
      </c>
      <c r="T54" s="12">
        <f t="shared" si="45"/>
        <v>4546.6000000000004</v>
      </c>
      <c r="U54" s="12">
        <f t="shared" si="20"/>
        <v>4543.2</v>
      </c>
      <c r="V54" s="12">
        <f t="shared" si="42"/>
        <v>-3.4000000000005457</v>
      </c>
      <c r="W54" s="13">
        <f t="shared" si="7"/>
        <v>0.99925218844851083</v>
      </c>
      <c r="X54" s="6"/>
      <c r="Y54" s="6"/>
      <c r="Z54" s="55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1:196" ht="40.5" customHeight="1" x14ac:dyDescent="0.3">
      <c r="A55" s="196"/>
      <c r="B55" s="38" t="s">
        <v>94</v>
      </c>
      <c r="C55" s="122" t="s">
        <v>281</v>
      </c>
      <c r="D55" s="122" t="s">
        <v>90</v>
      </c>
      <c r="E55" s="209" t="s">
        <v>282</v>
      </c>
      <c r="F55" s="18">
        <v>11</v>
      </c>
      <c r="G55" s="18">
        <v>10.5</v>
      </c>
      <c r="H55" s="56">
        <v>9.4</v>
      </c>
      <c r="I55" s="24">
        <f t="shared" si="41"/>
        <v>1.1055333945767472E-5</v>
      </c>
      <c r="J55" s="12">
        <f t="shared" si="9"/>
        <v>-1.0999999999999996</v>
      </c>
      <c r="K55" s="13">
        <f t="shared" si="18"/>
        <v>0.89523809523809528</v>
      </c>
      <c r="L55" s="12"/>
      <c r="M55" s="12"/>
      <c r="N55" s="12"/>
      <c r="O55" s="18"/>
      <c r="P55" s="11">
        <f t="shared" si="3"/>
        <v>0</v>
      </c>
      <c r="Q55" s="16" t="str">
        <f t="shared" si="4"/>
        <v/>
      </c>
      <c r="R55" s="12">
        <f t="shared" si="43"/>
        <v>11</v>
      </c>
      <c r="S55" s="12">
        <f t="shared" si="45"/>
        <v>11</v>
      </c>
      <c r="T55" s="12">
        <f t="shared" si="45"/>
        <v>10.5</v>
      </c>
      <c r="U55" s="12">
        <f t="shared" si="20"/>
        <v>9.4</v>
      </c>
      <c r="V55" s="12">
        <f t="shared" si="42"/>
        <v>-1.0999999999999996</v>
      </c>
      <c r="W55" s="13">
        <f t="shared" si="7"/>
        <v>0.89523809523809528</v>
      </c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196" ht="80.25" customHeight="1" x14ac:dyDescent="0.3">
      <c r="A56" s="196"/>
      <c r="B56" s="38" t="s">
        <v>12</v>
      </c>
      <c r="C56" s="122" t="s">
        <v>96</v>
      </c>
      <c r="D56" s="122" t="s">
        <v>97</v>
      </c>
      <c r="E56" s="211" t="s">
        <v>98</v>
      </c>
      <c r="F56" s="18">
        <v>6476.1</v>
      </c>
      <c r="G56" s="18">
        <v>6290.3</v>
      </c>
      <c r="H56" s="18">
        <v>6108</v>
      </c>
      <c r="I56" s="13">
        <f t="shared" si="41"/>
        <v>7.1836148660369917E-3</v>
      </c>
      <c r="J56" s="12">
        <f t="shared" si="9"/>
        <v>-182.30000000000018</v>
      </c>
      <c r="K56" s="13">
        <f t="shared" si="18"/>
        <v>0.97101887032414991</v>
      </c>
      <c r="L56" s="12">
        <v>45</v>
      </c>
      <c r="M56" s="12">
        <v>50.4</v>
      </c>
      <c r="N56" s="12">
        <v>20</v>
      </c>
      <c r="O56" s="18">
        <v>20</v>
      </c>
      <c r="P56" s="12">
        <f t="shared" si="3"/>
        <v>0</v>
      </c>
      <c r="Q56" s="13">
        <f t="shared" si="4"/>
        <v>1</v>
      </c>
      <c r="R56" s="12">
        <f t="shared" si="43"/>
        <v>6521.1</v>
      </c>
      <c r="S56" s="12">
        <f t="shared" si="45"/>
        <v>6526.5</v>
      </c>
      <c r="T56" s="12">
        <f t="shared" si="45"/>
        <v>6310.3</v>
      </c>
      <c r="U56" s="12">
        <f t="shared" si="20"/>
        <v>6128</v>
      </c>
      <c r="V56" s="12">
        <f t="shared" si="42"/>
        <v>-182.30000000000018</v>
      </c>
      <c r="W56" s="13">
        <f t="shared" si="7"/>
        <v>0.97111072373738172</v>
      </c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1:196" ht="39" customHeight="1" x14ac:dyDescent="0.3">
      <c r="A57" s="196"/>
      <c r="B57" s="38" t="s">
        <v>37</v>
      </c>
      <c r="C57" s="118" t="s">
        <v>99</v>
      </c>
      <c r="D57" s="122" t="s">
        <v>95</v>
      </c>
      <c r="E57" s="209" t="s">
        <v>120</v>
      </c>
      <c r="F57" s="18">
        <v>13913.4</v>
      </c>
      <c r="G57" s="18">
        <v>12822.8</v>
      </c>
      <c r="H57" s="18">
        <v>11943.1</v>
      </c>
      <c r="I57" s="13">
        <f t="shared" si="41"/>
        <v>1.4046272217839948E-2</v>
      </c>
      <c r="J57" s="12">
        <f t="shared" si="9"/>
        <v>-879.69999999999891</v>
      </c>
      <c r="K57" s="13">
        <f t="shared" si="18"/>
        <v>0.93139563901799927</v>
      </c>
      <c r="L57" s="12">
        <v>25.5</v>
      </c>
      <c r="M57" s="12">
        <v>222.1</v>
      </c>
      <c r="N57" s="12">
        <v>202.1</v>
      </c>
      <c r="O57" s="18">
        <v>202.1</v>
      </c>
      <c r="P57" s="12">
        <f t="shared" si="3"/>
        <v>0</v>
      </c>
      <c r="Q57" s="13">
        <f t="shared" si="4"/>
        <v>1</v>
      </c>
      <c r="R57" s="12">
        <f t="shared" si="43"/>
        <v>13938.9</v>
      </c>
      <c r="S57" s="12">
        <f t="shared" si="45"/>
        <v>14135.5</v>
      </c>
      <c r="T57" s="12">
        <f t="shared" si="45"/>
        <v>13024.9</v>
      </c>
      <c r="U57" s="12">
        <f t="shared" si="20"/>
        <v>12145.2</v>
      </c>
      <c r="V57" s="12">
        <f t="shared" si="42"/>
        <v>-879.69999999999891</v>
      </c>
      <c r="W57" s="13">
        <f t="shared" si="7"/>
        <v>0.93246013405093331</v>
      </c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196" s="43" customFormat="1" ht="34.15" hidden="1" customHeight="1" x14ac:dyDescent="0.3">
      <c r="A58" s="206"/>
      <c r="B58" s="40"/>
      <c r="C58" s="119"/>
      <c r="D58" s="123"/>
      <c r="E58" s="214" t="s">
        <v>194</v>
      </c>
      <c r="F58" s="19"/>
      <c r="G58" s="19"/>
      <c r="H58" s="19"/>
      <c r="I58" s="26">
        <f t="shared" si="41"/>
        <v>0</v>
      </c>
      <c r="J58" s="12">
        <f t="shared" si="9"/>
        <v>0</v>
      </c>
      <c r="K58" s="13" t="str">
        <f t="shared" si="18"/>
        <v/>
      </c>
      <c r="L58" s="17"/>
      <c r="M58" s="17"/>
      <c r="N58" s="17"/>
      <c r="O58" s="19"/>
      <c r="P58" s="11">
        <f t="shared" si="3"/>
        <v>0</v>
      </c>
      <c r="Q58" s="16" t="str">
        <f t="shared" si="4"/>
        <v/>
      </c>
      <c r="R58" s="17">
        <f t="shared" si="43"/>
        <v>0</v>
      </c>
      <c r="S58" s="17">
        <f t="shared" si="45"/>
        <v>0</v>
      </c>
      <c r="T58" s="17">
        <f t="shared" si="45"/>
        <v>0</v>
      </c>
      <c r="U58" s="12">
        <f t="shared" si="20"/>
        <v>0</v>
      </c>
      <c r="V58" s="17">
        <f t="shared" si="42"/>
        <v>0</v>
      </c>
      <c r="W58" s="13" t="str">
        <f t="shared" si="7"/>
        <v/>
      </c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</row>
    <row r="59" spans="1:196" ht="40.5" customHeight="1" x14ac:dyDescent="0.3">
      <c r="A59" s="196"/>
      <c r="B59" s="53" t="s">
        <v>8</v>
      </c>
      <c r="C59" s="122" t="s">
        <v>100</v>
      </c>
      <c r="D59" s="122" t="s">
        <v>92</v>
      </c>
      <c r="E59" s="201" t="s">
        <v>101</v>
      </c>
      <c r="F59" s="18">
        <v>103.1</v>
      </c>
      <c r="G59" s="18">
        <v>103.1</v>
      </c>
      <c r="H59" s="56">
        <v>103.1</v>
      </c>
      <c r="I59" s="25">
        <f t="shared" si="41"/>
        <v>1.2125584359666238E-4</v>
      </c>
      <c r="J59" s="12">
        <f t="shared" si="9"/>
        <v>0</v>
      </c>
      <c r="K59" s="13">
        <f t="shared" si="18"/>
        <v>1</v>
      </c>
      <c r="L59" s="12"/>
      <c r="M59" s="12"/>
      <c r="N59" s="12"/>
      <c r="O59" s="18"/>
      <c r="P59" s="11">
        <f t="shared" si="3"/>
        <v>0</v>
      </c>
      <c r="Q59" s="16" t="str">
        <f t="shared" si="4"/>
        <v/>
      </c>
      <c r="R59" s="12">
        <f t="shared" si="43"/>
        <v>103.1</v>
      </c>
      <c r="S59" s="12">
        <f t="shared" si="45"/>
        <v>103.1</v>
      </c>
      <c r="T59" s="12">
        <f t="shared" si="45"/>
        <v>103.1</v>
      </c>
      <c r="U59" s="12">
        <f t="shared" si="20"/>
        <v>103.1</v>
      </c>
      <c r="V59" s="12">
        <f t="shared" si="42"/>
        <v>0</v>
      </c>
      <c r="W59" s="13">
        <f t="shared" si="7"/>
        <v>1</v>
      </c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196" ht="39.75" customHeight="1" x14ac:dyDescent="0.3">
      <c r="A60" s="196"/>
      <c r="B60" s="53" t="s">
        <v>9</v>
      </c>
      <c r="C60" s="122" t="s">
        <v>121</v>
      </c>
      <c r="D60" s="122" t="s">
        <v>92</v>
      </c>
      <c r="E60" s="211" t="s">
        <v>297</v>
      </c>
      <c r="F60" s="18">
        <v>5126.3</v>
      </c>
      <c r="G60" s="18">
        <v>4422.3</v>
      </c>
      <c r="H60" s="18">
        <v>4328.8999999999996</v>
      </c>
      <c r="I60" s="13">
        <f t="shared" si="41"/>
        <v>5.0912165018971072E-3</v>
      </c>
      <c r="J60" s="12">
        <f t="shared" si="9"/>
        <v>-93.400000000000546</v>
      </c>
      <c r="K60" s="13">
        <f t="shared" si="18"/>
        <v>0.97887976844628344</v>
      </c>
      <c r="L60" s="12"/>
      <c r="M60" s="12"/>
      <c r="N60" s="12"/>
      <c r="O60" s="18"/>
      <c r="P60" s="11">
        <f t="shared" si="3"/>
        <v>0</v>
      </c>
      <c r="Q60" s="16" t="str">
        <f t="shared" si="4"/>
        <v/>
      </c>
      <c r="R60" s="12">
        <f t="shared" si="43"/>
        <v>5126.3</v>
      </c>
      <c r="S60" s="12">
        <f t="shared" si="45"/>
        <v>5126.3</v>
      </c>
      <c r="T60" s="12">
        <f t="shared" si="45"/>
        <v>4422.3</v>
      </c>
      <c r="U60" s="12">
        <f t="shared" si="20"/>
        <v>4328.8999999999996</v>
      </c>
      <c r="V60" s="12">
        <f t="shared" si="42"/>
        <v>-93.400000000000546</v>
      </c>
      <c r="W60" s="13">
        <f t="shared" si="7"/>
        <v>0.97887976844628344</v>
      </c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196" ht="57.75" customHeight="1" x14ac:dyDescent="0.3">
      <c r="A61" s="196"/>
      <c r="B61" s="53" t="s">
        <v>9</v>
      </c>
      <c r="C61" s="122" t="s">
        <v>263</v>
      </c>
      <c r="D61" s="122" t="s">
        <v>92</v>
      </c>
      <c r="E61" s="211" t="s">
        <v>267</v>
      </c>
      <c r="F61" s="18">
        <v>387.3</v>
      </c>
      <c r="G61" s="18">
        <v>331.9</v>
      </c>
      <c r="H61" s="18">
        <v>31.2</v>
      </c>
      <c r="I61" s="24">
        <f t="shared" ref="I61:I62" si="46">H61/$H$6</f>
        <v>3.6694299905100548E-5</v>
      </c>
      <c r="J61" s="12">
        <f t="shared" si="9"/>
        <v>-300.7</v>
      </c>
      <c r="K61" s="13">
        <f t="shared" si="18"/>
        <v>9.4004218137993381E-2</v>
      </c>
      <c r="L61" s="12">
        <v>2156.4</v>
      </c>
      <c r="M61" s="12">
        <v>2559.5</v>
      </c>
      <c r="N61" s="12">
        <v>2559.5</v>
      </c>
      <c r="O61" s="18">
        <v>403.1</v>
      </c>
      <c r="P61" s="12">
        <f t="shared" si="3"/>
        <v>-2156.4</v>
      </c>
      <c r="Q61" s="13">
        <f t="shared" si="4"/>
        <v>0.15749169759718695</v>
      </c>
      <c r="R61" s="12">
        <f t="shared" ref="R61:R62" si="47">SUM(F61,L61)</f>
        <v>2543.7000000000003</v>
      </c>
      <c r="S61" s="12">
        <f t="shared" ref="S61:S62" si="48">SUM(F61,M61)</f>
        <v>2946.8</v>
      </c>
      <c r="T61" s="12">
        <f t="shared" ref="T61:T62" si="49">SUM(G61,N61)</f>
        <v>2891.4</v>
      </c>
      <c r="U61" s="12">
        <f t="shared" si="20"/>
        <v>434.3</v>
      </c>
      <c r="V61" s="12">
        <f t="shared" ref="V61:V62" si="50">U61-T61</f>
        <v>-2457.1</v>
      </c>
      <c r="W61" s="13">
        <f t="shared" si="7"/>
        <v>0.15020405339973716</v>
      </c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1:196" s="52" customFormat="1" ht="97.5" customHeight="1" x14ac:dyDescent="0.3">
      <c r="A62" s="64"/>
      <c r="B62" s="46"/>
      <c r="C62" s="47"/>
      <c r="D62" s="46"/>
      <c r="E62" s="208" t="s">
        <v>365</v>
      </c>
      <c r="F62" s="17">
        <v>234</v>
      </c>
      <c r="G62" s="17">
        <v>234</v>
      </c>
      <c r="H62" s="17">
        <v>10.199999999999999</v>
      </c>
      <c r="I62" s="28">
        <f t="shared" si="46"/>
        <v>1.1996213430513639E-5</v>
      </c>
      <c r="J62" s="17">
        <f t="shared" si="9"/>
        <v>-223.8</v>
      </c>
      <c r="K62" s="26">
        <f t="shared" si="18"/>
        <v>4.3589743589743588E-2</v>
      </c>
      <c r="L62" s="17">
        <v>2007</v>
      </c>
      <c r="M62" s="17">
        <v>2007</v>
      </c>
      <c r="N62" s="17">
        <v>2007</v>
      </c>
      <c r="O62" s="17"/>
      <c r="P62" s="17">
        <f t="shared" si="3"/>
        <v>-2007</v>
      </c>
      <c r="Q62" s="17">
        <f t="shared" si="4"/>
        <v>0</v>
      </c>
      <c r="R62" s="17">
        <f t="shared" si="47"/>
        <v>2241</v>
      </c>
      <c r="S62" s="17">
        <f t="shared" si="48"/>
        <v>2241</v>
      </c>
      <c r="T62" s="17">
        <f t="shared" si="49"/>
        <v>2241</v>
      </c>
      <c r="U62" s="17">
        <f t="shared" si="20"/>
        <v>10.199999999999999</v>
      </c>
      <c r="V62" s="17">
        <f t="shared" si="50"/>
        <v>-2230.8000000000002</v>
      </c>
      <c r="W62" s="17">
        <f t="shared" si="7"/>
        <v>4.5515394912985273E-3</v>
      </c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</row>
    <row r="63" spans="1:196" ht="29.25" customHeight="1" x14ac:dyDescent="0.3">
      <c r="A63" s="196"/>
      <c r="B63" s="53" t="s">
        <v>11</v>
      </c>
      <c r="C63" s="122" t="s">
        <v>102</v>
      </c>
      <c r="D63" s="122" t="s">
        <v>92</v>
      </c>
      <c r="E63" s="211" t="s">
        <v>111</v>
      </c>
      <c r="F63" s="12">
        <v>2283.1999999999998</v>
      </c>
      <c r="G63" s="12">
        <v>2132.4</v>
      </c>
      <c r="H63" s="12">
        <v>1821.8</v>
      </c>
      <c r="I63" s="13">
        <f>H63/$H$6</f>
        <v>2.1426178066382105E-3</v>
      </c>
      <c r="J63" s="12">
        <f t="shared" si="9"/>
        <v>-310.60000000000014</v>
      </c>
      <c r="K63" s="13">
        <f t="shared" si="18"/>
        <v>0.85434252485462381</v>
      </c>
      <c r="L63" s="12"/>
      <c r="M63" s="12"/>
      <c r="N63" s="12"/>
      <c r="O63" s="12"/>
      <c r="P63" s="11">
        <f t="shared" si="3"/>
        <v>0</v>
      </c>
      <c r="Q63" s="16" t="str">
        <f t="shared" si="4"/>
        <v/>
      </c>
      <c r="R63" s="12">
        <f>SUM(F63,L63)</f>
        <v>2283.1999999999998</v>
      </c>
      <c r="S63" s="12">
        <f t="shared" ref="S63:T67" si="51">SUM(F63,M63)</f>
        <v>2283.1999999999998</v>
      </c>
      <c r="T63" s="12">
        <f t="shared" si="51"/>
        <v>2132.4</v>
      </c>
      <c r="U63" s="12">
        <f t="shared" si="20"/>
        <v>1821.8</v>
      </c>
      <c r="V63" s="12">
        <f>U63-T63</f>
        <v>-310.60000000000014</v>
      </c>
      <c r="W63" s="13">
        <f t="shared" si="7"/>
        <v>0.85434252485462381</v>
      </c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1:196" ht="27.75" customHeight="1" x14ac:dyDescent="0.3">
      <c r="A64" s="196"/>
      <c r="B64" s="53" t="s">
        <v>10</v>
      </c>
      <c r="C64" s="122" t="s">
        <v>122</v>
      </c>
      <c r="D64" s="122" t="s">
        <v>92</v>
      </c>
      <c r="E64" s="211" t="s">
        <v>105</v>
      </c>
      <c r="F64" s="12">
        <v>1316.2</v>
      </c>
      <c r="G64" s="12">
        <v>1153</v>
      </c>
      <c r="H64" s="12">
        <v>997.3</v>
      </c>
      <c r="I64" s="13">
        <f>H64/$H$6</f>
        <v>1.1729238876716913E-3</v>
      </c>
      <c r="J64" s="12">
        <f t="shared" si="9"/>
        <v>-155.70000000000005</v>
      </c>
      <c r="K64" s="13">
        <f t="shared" si="18"/>
        <v>0.86496097137901129</v>
      </c>
      <c r="L64" s="12"/>
      <c r="M64" s="12">
        <v>594.4</v>
      </c>
      <c r="N64" s="12">
        <v>594.4</v>
      </c>
      <c r="O64" s="12">
        <v>594.4</v>
      </c>
      <c r="P64" s="12">
        <f t="shared" si="3"/>
        <v>0</v>
      </c>
      <c r="Q64" s="13">
        <f t="shared" si="4"/>
        <v>1</v>
      </c>
      <c r="R64" s="12">
        <f>SUM(F64,L64)</f>
        <v>1316.2</v>
      </c>
      <c r="S64" s="12">
        <f t="shared" si="51"/>
        <v>1910.6</v>
      </c>
      <c r="T64" s="12">
        <f t="shared" si="51"/>
        <v>1747.4</v>
      </c>
      <c r="U64" s="12">
        <f t="shared" si="20"/>
        <v>1591.6999999999998</v>
      </c>
      <c r="V64" s="12">
        <f>U64-T64</f>
        <v>-155.70000000000027</v>
      </c>
      <c r="W64" s="13">
        <f t="shared" si="7"/>
        <v>0.91089618862309707</v>
      </c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1:196" ht="78.75" customHeight="1" x14ac:dyDescent="0.3">
      <c r="A65" s="196"/>
      <c r="B65" s="53"/>
      <c r="C65" s="122" t="s">
        <v>147</v>
      </c>
      <c r="D65" s="122" t="s">
        <v>92</v>
      </c>
      <c r="E65" s="211" t="s">
        <v>148</v>
      </c>
      <c r="F65" s="12">
        <v>549.9</v>
      </c>
      <c r="G65" s="12">
        <v>549.9</v>
      </c>
      <c r="H65" s="32">
        <v>512.20000000000005</v>
      </c>
      <c r="I65" s="13">
        <f>H65/$H$6</f>
        <v>6.0239809010873403E-4</v>
      </c>
      <c r="J65" s="12">
        <f t="shared" si="9"/>
        <v>-37.699999999999932</v>
      </c>
      <c r="K65" s="13">
        <f t="shared" si="18"/>
        <v>0.93144208037825071</v>
      </c>
      <c r="L65" s="12"/>
      <c r="M65" s="12"/>
      <c r="N65" s="12"/>
      <c r="O65" s="12"/>
      <c r="P65" s="11">
        <f t="shared" si="3"/>
        <v>0</v>
      </c>
      <c r="Q65" s="16" t="str">
        <f t="shared" si="4"/>
        <v/>
      </c>
      <c r="R65" s="12">
        <f>SUM(F65,L65)</f>
        <v>549.9</v>
      </c>
      <c r="S65" s="12">
        <f t="shared" si="51"/>
        <v>549.9</v>
      </c>
      <c r="T65" s="12">
        <f t="shared" si="51"/>
        <v>549.9</v>
      </c>
      <c r="U65" s="12">
        <f t="shared" si="20"/>
        <v>512.20000000000005</v>
      </c>
      <c r="V65" s="12">
        <f>U65-T65</f>
        <v>-37.699999999999932</v>
      </c>
      <c r="W65" s="13">
        <f t="shared" si="7"/>
        <v>0.93144208037825071</v>
      </c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1:196" ht="96.75" customHeight="1" x14ac:dyDescent="0.3">
      <c r="A66" s="196"/>
      <c r="B66" s="53" t="s">
        <v>35</v>
      </c>
      <c r="C66" s="122" t="s">
        <v>103</v>
      </c>
      <c r="D66" s="122" t="s">
        <v>95</v>
      </c>
      <c r="E66" s="209" t="s">
        <v>123</v>
      </c>
      <c r="F66" s="12">
        <v>555</v>
      </c>
      <c r="G66" s="12">
        <v>535</v>
      </c>
      <c r="H66" s="12">
        <v>408.2</v>
      </c>
      <c r="I66" s="13">
        <f>H66/$H$6</f>
        <v>4.8008375709173215E-4</v>
      </c>
      <c r="J66" s="12">
        <f t="shared" si="9"/>
        <v>-126.80000000000001</v>
      </c>
      <c r="K66" s="13">
        <f t="shared" si="18"/>
        <v>0.76299065420560741</v>
      </c>
      <c r="L66" s="12"/>
      <c r="M66" s="12"/>
      <c r="N66" s="12"/>
      <c r="O66" s="12"/>
      <c r="P66" s="11">
        <f t="shared" si="3"/>
        <v>0</v>
      </c>
      <c r="Q66" s="16" t="str">
        <f t="shared" si="4"/>
        <v/>
      </c>
      <c r="R66" s="12">
        <f>SUM(F66,L66)</f>
        <v>555</v>
      </c>
      <c r="S66" s="12">
        <f t="shared" si="51"/>
        <v>555</v>
      </c>
      <c r="T66" s="12">
        <f t="shared" si="51"/>
        <v>535</v>
      </c>
      <c r="U66" s="12">
        <f t="shared" si="20"/>
        <v>408.2</v>
      </c>
      <c r="V66" s="12">
        <f>U66-T66</f>
        <v>-126.80000000000001</v>
      </c>
      <c r="W66" s="13">
        <f t="shared" si="7"/>
        <v>0.76299065420560741</v>
      </c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1:196" ht="60" customHeight="1" x14ac:dyDescent="0.3">
      <c r="A67" s="196"/>
      <c r="B67" s="53"/>
      <c r="C67" s="122" t="s">
        <v>150</v>
      </c>
      <c r="D67" s="122" t="s">
        <v>89</v>
      </c>
      <c r="E67" s="209" t="s">
        <v>149</v>
      </c>
      <c r="F67" s="12">
        <v>41.2</v>
      </c>
      <c r="G67" s="12">
        <v>41.2</v>
      </c>
      <c r="H67" s="12"/>
      <c r="I67" s="27">
        <f>H67/$H$6</f>
        <v>0</v>
      </c>
      <c r="J67" s="12">
        <f t="shared" si="9"/>
        <v>-41.2</v>
      </c>
      <c r="K67" s="13">
        <f t="shared" si="18"/>
        <v>0</v>
      </c>
      <c r="L67" s="12"/>
      <c r="M67" s="12"/>
      <c r="N67" s="12"/>
      <c r="O67" s="12"/>
      <c r="P67" s="11">
        <f t="shared" si="3"/>
        <v>0</v>
      </c>
      <c r="Q67" s="16" t="str">
        <f t="shared" si="4"/>
        <v/>
      </c>
      <c r="R67" s="12">
        <f>SUM(F67,L67)</f>
        <v>41.2</v>
      </c>
      <c r="S67" s="12">
        <f t="shared" si="51"/>
        <v>41.2</v>
      </c>
      <c r="T67" s="12">
        <f t="shared" si="51"/>
        <v>41.2</v>
      </c>
      <c r="U67" s="12">
        <f t="shared" si="20"/>
        <v>0</v>
      </c>
      <c r="V67" s="12">
        <f>U67-T67</f>
        <v>-41.2</v>
      </c>
      <c r="W67" s="13">
        <f t="shared" si="7"/>
        <v>0</v>
      </c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spans="1:196" s="43" customFormat="1" ht="204.6" hidden="1" customHeight="1" x14ac:dyDescent="0.3">
      <c r="A68" s="206"/>
      <c r="B68" s="54"/>
      <c r="C68" s="123" t="s">
        <v>270</v>
      </c>
      <c r="D68" s="123" t="s">
        <v>272</v>
      </c>
      <c r="E68" s="214" t="s">
        <v>321</v>
      </c>
      <c r="F68" s="17"/>
      <c r="G68" s="17"/>
      <c r="H68" s="17"/>
      <c r="I68" s="30">
        <f t="shared" ref="I68:I69" si="52">H68/$H$6</f>
        <v>0</v>
      </c>
      <c r="J68" s="12">
        <f t="shared" si="9"/>
        <v>0</v>
      </c>
      <c r="K68" s="13" t="str">
        <f t="shared" si="18"/>
        <v/>
      </c>
      <c r="L68" s="17"/>
      <c r="M68" s="17"/>
      <c r="N68" s="17"/>
      <c r="O68" s="17"/>
      <c r="P68" s="11">
        <f t="shared" si="3"/>
        <v>0</v>
      </c>
      <c r="Q68" s="16" t="str">
        <f t="shared" si="4"/>
        <v/>
      </c>
      <c r="R68" s="17">
        <f t="shared" ref="R68:R69" si="53">SUM(F68,L68)</f>
        <v>0</v>
      </c>
      <c r="S68" s="17">
        <f t="shared" ref="S68:S69" si="54">SUM(F68,M68)</f>
        <v>0</v>
      </c>
      <c r="T68" s="17">
        <f t="shared" ref="T68:T69" si="55">SUM(G68,N68)</f>
        <v>0</v>
      </c>
      <c r="U68" s="12">
        <f t="shared" si="20"/>
        <v>0</v>
      </c>
      <c r="V68" s="17">
        <f t="shared" ref="V68:V69" si="56">U68-T68</f>
        <v>0</v>
      </c>
      <c r="W68" s="13" t="str">
        <f t="shared" si="7"/>
        <v/>
      </c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</row>
    <row r="69" spans="1:196" s="43" customFormat="1" ht="283.14999999999998" hidden="1" customHeight="1" x14ac:dyDescent="0.3">
      <c r="A69" s="206"/>
      <c r="B69" s="54"/>
      <c r="C69" s="123" t="s">
        <v>271</v>
      </c>
      <c r="D69" s="123" t="s">
        <v>89</v>
      </c>
      <c r="E69" s="214" t="s">
        <v>322</v>
      </c>
      <c r="F69" s="17"/>
      <c r="G69" s="17"/>
      <c r="H69" s="17"/>
      <c r="I69" s="30">
        <f t="shared" si="52"/>
        <v>0</v>
      </c>
      <c r="J69" s="12">
        <f t="shared" si="9"/>
        <v>0</v>
      </c>
      <c r="K69" s="13" t="str">
        <f t="shared" si="18"/>
        <v/>
      </c>
      <c r="L69" s="17"/>
      <c r="M69" s="17"/>
      <c r="N69" s="17"/>
      <c r="O69" s="17"/>
      <c r="P69" s="11">
        <f t="shared" si="3"/>
        <v>0</v>
      </c>
      <c r="Q69" s="16" t="str">
        <f t="shared" si="4"/>
        <v/>
      </c>
      <c r="R69" s="17">
        <f t="shared" si="53"/>
        <v>0</v>
      </c>
      <c r="S69" s="17">
        <f t="shared" si="54"/>
        <v>0</v>
      </c>
      <c r="T69" s="17">
        <f t="shared" si="55"/>
        <v>0</v>
      </c>
      <c r="U69" s="12">
        <f t="shared" si="20"/>
        <v>0</v>
      </c>
      <c r="V69" s="17">
        <f t="shared" si="56"/>
        <v>0</v>
      </c>
      <c r="W69" s="13" t="str">
        <f t="shared" si="7"/>
        <v/>
      </c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</row>
    <row r="70" spans="1:196" s="58" customFormat="1" ht="38.25" customHeight="1" x14ac:dyDescent="0.3">
      <c r="A70" s="196"/>
      <c r="B70" s="38" t="s">
        <v>7</v>
      </c>
      <c r="C70" s="118" t="s">
        <v>124</v>
      </c>
      <c r="D70" s="118" t="s">
        <v>57</v>
      </c>
      <c r="E70" s="209" t="s">
        <v>125</v>
      </c>
      <c r="F70" s="12">
        <v>10075.799999999999</v>
      </c>
      <c r="G70" s="12">
        <v>9575.7999999999993</v>
      </c>
      <c r="H70" s="12">
        <v>7518.7</v>
      </c>
      <c r="I70" s="13">
        <f>H70/$H$6</f>
        <v>8.8427382274512654E-3</v>
      </c>
      <c r="J70" s="12">
        <f t="shared" si="9"/>
        <v>-2057.0999999999995</v>
      </c>
      <c r="K70" s="13">
        <f t="shared" si="18"/>
        <v>0.78517721756928927</v>
      </c>
      <c r="L70" s="12"/>
      <c r="M70" s="12"/>
      <c r="N70" s="12"/>
      <c r="O70" s="12"/>
      <c r="P70" s="11">
        <f t="shared" si="3"/>
        <v>0</v>
      </c>
      <c r="Q70" s="16" t="str">
        <f t="shared" si="4"/>
        <v/>
      </c>
      <c r="R70" s="12">
        <f>SUM(F70,L70)</f>
        <v>10075.799999999999</v>
      </c>
      <c r="S70" s="12">
        <f>SUM(F70,M70)</f>
        <v>10075.799999999999</v>
      </c>
      <c r="T70" s="12">
        <f>SUM(G70,N70)</f>
        <v>9575.7999999999993</v>
      </c>
      <c r="U70" s="12">
        <f t="shared" si="20"/>
        <v>7518.7</v>
      </c>
      <c r="V70" s="12">
        <f>U70-T70</f>
        <v>-2057.0999999999995</v>
      </c>
      <c r="W70" s="13">
        <f t="shared" si="7"/>
        <v>0.78517721756928927</v>
      </c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7"/>
      <c r="GF70" s="57"/>
      <c r="GG70" s="57"/>
      <c r="GH70" s="57"/>
      <c r="GI70" s="57"/>
      <c r="GJ70" s="57"/>
      <c r="GK70" s="57"/>
      <c r="GL70" s="57"/>
      <c r="GM70" s="57"/>
      <c r="GN70" s="57"/>
    </row>
    <row r="71" spans="1:196" s="37" customFormat="1" ht="30" customHeight="1" x14ac:dyDescent="0.3">
      <c r="A71" s="198">
        <v>4</v>
      </c>
      <c r="B71" s="34" t="s">
        <v>14</v>
      </c>
      <c r="C71" s="34" t="s">
        <v>108</v>
      </c>
      <c r="D71" s="34"/>
      <c r="E71" s="200" t="s">
        <v>303</v>
      </c>
      <c r="F71" s="11">
        <f>SUM(F72:F75)</f>
        <v>15216.7</v>
      </c>
      <c r="G71" s="11">
        <f t="shared" ref="G71:H71" si="57">SUM(G72:G75)</f>
        <v>14144.300000000001</v>
      </c>
      <c r="H71" s="11">
        <f t="shared" si="57"/>
        <v>12756.500000000002</v>
      </c>
      <c r="I71" s="16">
        <f t="shared" si="8"/>
        <v>1.5002911433955615E-2</v>
      </c>
      <c r="J71" s="11">
        <f t="shared" si="9"/>
        <v>-1387.7999999999993</v>
      </c>
      <c r="K71" s="16">
        <f t="shared" si="18"/>
        <v>0.90188273721569823</v>
      </c>
      <c r="L71" s="11">
        <f>SUM(L72:L75)</f>
        <v>3629.2999999999997</v>
      </c>
      <c r="M71" s="11">
        <f t="shared" ref="M71" si="58">SUM(M72:M75)</f>
        <v>3824.3</v>
      </c>
      <c r="N71" s="11">
        <f>SUM(N72:N75)</f>
        <v>3762.4</v>
      </c>
      <c r="O71" s="11">
        <f t="shared" ref="O71" si="59">SUM(O72:O75)</f>
        <v>3174.4</v>
      </c>
      <c r="P71" s="11">
        <f t="shared" si="3"/>
        <v>-588</v>
      </c>
      <c r="Q71" s="16">
        <f t="shared" si="4"/>
        <v>0.84371677652562194</v>
      </c>
      <c r="R71" s="11">
        <f>SUM(R72:R75)</f>
        <v>18846.000000000004</v>
      </c>
      <c r="S71" s="11">
        <f t="shared" ref="S71:T71" si="60">SUM(S72:S75)</f>
        <v>19041</v>
      </c>
      <c r="T71" s="11">
        <f t="shared" si="60"/>
        <v>17906.699999999997</v>
      </c>
      <c r="U71" s="11">
        <f t="shared" si="20"/>
        <v>15930.900000000001</v>
      </c>
      <c r="V71" s="11">
        <f t="shared" si="6"/>
        <v>-1975.7999999999956</v>
      </c>
      <c r="W71" s="16">
        <f t="shared" ref="W71:W106" si="61">IFERROR(100%*(U71/T71),"")</f>
        <v>0.88966141165038803</v>
      </c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</row>
    <row r="72" spans="1:196" ht="32.25" customHeight="1" x14ac:dyDescent="0.3">
      <c r="A72" s="196"/>
      <c r="B72" s="38" t="s">
        <v>27</v>
      </c>
      <c r="C72" s="122" t="s">
        <v>134</v>
      </c>
      <c r="D72" s="122" t="s">
        <v>62</v>
      </c>
      <c r="E72" s="201" t="s">
        <v>133</v>
      </c>
      <c r="F72" s="12">
        <v>6196.3</v>
      </c>
      <c r="G72" s="12">
        <v>5744.4</v>
      </c>
      <c r="H72" s="12">
        <v>5469.5</v>
      </c>
      <c r="I72" s="13">
        <f t="shared" si="8"/>
        <v>6.4326754272739563E-3</v>
      </c>
      <c r="J72" s="12">
        <f t="shared" si="9"/>
        <v>-274.89999999999964</v>
      </c>
      <c r="K72" s="13">
        <f t="shared" si="18"/>
        <v>0.95214469744446772</v>
      </c>
      <c r="L72" s="12">
        <v>645</v>
      </c>
      <c r="M72" s="12">
        <v>776</v>
      </c>
      <c r="N72" s="12">
        <v>761.9</v>
      </c>
      <c r="O72" s="12">
        <v>445.9</v>
      </c>
      <c r="P72" s="12">
        <f t="shared" si="3"/>
        <v>-316</v>
      </c>
      <c r="Q72" s="13">
        <f t="shared" si="4"/>
        <v>0.58524740779629869</v>
      </c>
      <c r="R72" s="12">
        <f t="shared" si="10"/>
        <v>6841.3</v>
      </c>
      <c r="S72" s="12">
        <f>SUM(F72,M72)</f>
        <v>6972.3</v>
      </c>
      <c r="T72" s="12">
        <f t="shared" si="19"/>
        <v>6506.2999999999993</v>
      </c>
      <c r="U72" s="12">
        <f t="shared" si="20"/>
        <v>5915.4</v>
      </c>
      <c r="V72" s="12">
        <f t="shared" si="6"/>
        <v>-590.89999999999964</v>
      </c>
      <c r="W72" s="13">
        <f t="shared" si="61"/>
        <v>0.90918033290810452</v>
      </c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spans="1:196" ht="39" customHeight="1" x14ac:dyDescent="0.3">
      <c r="A73" s="196"/>
      <c r="B73" s="38" t="s">
        <v>32</v>
      </c>
      <c r="C73" s="122" t="s">
        <v>61</v>
      </c>
      <c r="D73" s="122" t="s">
        <v>63</v>
      </c>
      <c r="E73" s="211" t="s">
        <v>135</v>
      </c>
      <c r="F73" s="12">
        <v>5149.5</v>
      </c>
      <c r="G73" s="12">
        <v>4820.1000000000004</v>
      </c>
      <c r="H73" s="12">
        <v>3939.6</v>
      </c>
      <c r="I73" s="13">
        <f t="shared" si="8"/>
        <v>4.6333610226325034E-3</v>
      </c>
      <c r="J73" s="12">
        <f t="shared" si="9"/>
        <v>-880.50000000000045</v>
      </c>
      <c r="K73" s="13">
        <f t="shared" si="18"/>
        <v>0.81732744133939117</v>
      </c>
      <c r="L73" s="12">
        <v>2887.6</v>
      </c>
      <c r="M73" s="12">
        <v>2927.5</v>
      </c>
      <c r="N73" s="12">
        <v>2894.8</v>
      </c>
      <c r="O73" s="12">
        <v>2656</v>
      </c>
      <c r="P73" s="12">
        <f t="shared" ref="P73:P136" si="62">O73-N73</f>
        <v>-238.80000000000018</v>
      </c>
      <c r="Q73" s="13">
        <f t="shared" ref="Q73:Q136" si="63">IFERROR(100%*(O73/N73),"")</f>
        <v>0.91750725438717695</v>
      </c>
      <c r="R73" s="12">
        <f t="shared" si="10"/>
        <v>8037.1</v>
      </c>
      <c r="S73" s="12">
        <f t="shared" si="11"/>
        <v>8077</v>
      </c>
      <c r="T73" s="12">
        <f t="shared" si="19"/>
        <v>7714.9000000000005</v>
      </c>
      <c r="U73" s="12">
        <f t="shared" si="20"/>
        <v>6595.6</v>
      </c>
      <c r="V73" s="12">
        <f t="shared" si="6"/>
        <v>-1119.3000000000002</v>
      </c>
      <c r="W73" s="13">
        <f t="shared" si="61"/>
        <v>0.85491710845247504</v>
      </c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4" spans="1:196" ht="42.75" customHeight="1" x14ac:dyDescent="0.3">
      <c r="A74" s="196"/>
      <c r="B74" s="38" t="s">
        <v>28</v>
      </c>
      <c r="C74" s="122" t="s">
        <v>136</v>
      </c>
      <c r="D74" s="122" t="s">
        <v>64</v>
      </c>
      <c r="E74" s="201" t="s">
        <v>137</v>
      </c>
      <c r="F74" s="12">
        <v>3544.2</v>
      </c>
      <c r="G74" s="12">
        <v>3283.2</v>
      </c>
      <c r="H74" s="12">
        <v>3127.8</v>
      </c>
      <c r="I74" s="13">
        <f t="shared" si="8"/>
        <v>3.67860356548633E-3</v>
      </c>
      <c r="J74" s="12">
        <f t="shared" ref="J74:J137" si="64">H74-G74</f>
        <v>-155.39999999999964</v>
      </c>
      <c r="K74" s="13">
        <f t="shared" ref="K74:K141" si="65">IFERROR(100%*(H74/G74),"")</f>
        <v>0.95266812865497086</v>
      </c>
      <c r="L74" s="12">
        <v>96.7</v>
      </c>
      <c r="M74" s="12">
        <v>120.8</v>
      </c>
      <c r="N74" s="12">
        <v>105.7</v>
      </c>
      <c r="O74" s="12">
        <v>72.5</v>
      </c>
      <c r="P74" s="12">
        <f t="shared" si="62"/>
        <v>-33.200000000000003</v>
      </c>
      <c r="Q74" s="13">
        <f t="shared" si="63"/>
        <v>0.68590350047303683</v>
      </c>
      <c r="R74" s="12">
        <f t="shared" si="10"/>
        <v>3640.8999999999996</v>
      </c>
      <c r="S74" s="12">
        <f t="shared" si="11"/>
        <v>3665</v>
      </c>
      <c r="T74" s="12">
        <f t="shared" si="19"/>
        <v>3388.8999999999996</v>
      </c>
      <c r="U74" s="12">
        <f t="shared" si="20"/>
        <v>3200.3</v>
      </c>
      <c r="V74" s="12">
        <f t="shared" si="6"/>
        <v>-188.59999999999945</v>
      </c>
      <c r="W74" s="13">
        <f t="shared" si="61"/>
        <v>0.94434772345008722</v>
      </c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1:196" ht="27" customHeight="1" thickBot="1" x14ac:dyDescent="0.35">
      <c r="A75" s="196"/>
      <c r="B75" s="38" t="s">
        <v>29</v>
      </c>
      <c r="C75" s="122" t="s">
        <v>138</v>
      </c>
      <c r="D75" s="122" t="s">
        <v>64</v>
      </c>
      <c r="E75" s="209" t="s">
        <v>139</v>
      </c>
      <c r="F75" s="12">
        <v>326.7</v>
      </c>
      <c r="G75" s="12">
        <v>296.60000000000002</v>
      </c>
      <c r="H75" s="12">
        <v>219.6</v>
      </c>
      <c r="I75" s="25">
        <f t="shared" si="8"/>
        <v>2.5827141856282304E-4</v>
      </c>
      <c r="J75" s="12">
        <f t="shared" si="64"/>
        <v>-77.000000000000028</v>
      </c>
      <c r="K75" s="13">
        <f t="shared" si="65"/>
        <v>0.7403910991233984</v>
      </c>
      <c r="L75" s="12"/>
      <c r="M75" s="12"/>
      <c r="N75" s="12"/>
      <c r="O75" s="12"/>
      <c r="P75" s="11">
        <f t="shared" si="62"/>
        <v>0</v>
      </c>
      <c r="Q75" s="16" t="str">
        <f t="shared" si="63"/>
        <v/>
      </c>
      <c r="R75" s="12">
        <f t="shared" si="10"/>
        <v>326.7</v>
      </c>
      <c r="S75" s="12">
        <f t="shared" si="11"/>
        <v>326.7</v>
      </c>
      <c r="T75" s="12">
        <f t="shared" si="19"/>
        <v>296.60000000000002</v>
      </c>
      <c r="U75" s="12">
        <f t="shared" si="19"/>
        <v>219.6</v>
      </c>
      <c r="V75" s="12">
        <f t="shared" si="6"/>
        <v>-77.000000000000028</v>
      </c>
      <c r="W75" s="13">
        <f t="shared" si="61"/>
        <v>0.7403910991233984</v>
      </c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1:196" s="60" customFormat="1" ht="31.5" customHeight="1" thickBot="1" x14ac:dyDescent="0.35">
      <c r="A76" s="198">
        <v>5</v>
      </c>
      <c r="B76" s="34" t="s">
        <v>15</v>
      </c>
      <c r="C76" s="34" t="s">
        <v>110</v>
      </c>
      <c r="D76" s="34"/>
      <c r="E76" s="199" t="s">
        <v>302</v>
      </c>
      <c r="F76" s="11">
        <f>SUM(F77:F81)</f>
        <v>6402.8000000000011</v>
      </c>
      <c r="G76" s="11">
        <f t="shared" ref="G76:H76" si="66">SUM(G77:G81)</f>
        <v>6292.7</v>
      </c>
      <c r="H76" s="11">
        <f t="shared" si="66"/>
        <v>5692.2999999999993</v>
      </c>
      <c r="I76" s="16">
        <f t="shared" si="8"/>
        <v>6.6947103637757634E-3</v>
      </c>
      <c r="J76" s="11">
        <f t="shared" si="64"/>
        <v>-600.40000000000055</v>
      </c>
      <c r="K76" s="16">
        <f t="shared" si="65"/>
        <v>0.9045878557693835</v>
      </c>
      <c r="L76" s="11">
        <f>SUM(L77:L81)</f>
        <v>81.099999999999994</v>
      </c>
      <c r="M76" s="11">
        <f t="shared" ref="M76" si="67">SUM(M77:M81)</f>
        <v>154.4</v>
      </c>
      <c r="N76" s="11">
        <f t="shared" ref="N76" si="68">SUM(N77:N81)</f>
        <v>69.900000000000006</v>
      </c>
      <c r="O76" s="11">
        <f>SUM(O77:O81)</f>
        <v>69.900000000000006</v>
      </c>
      <c r="P76" s="11">
        <f t="shared" si="62"/>
        <v>0</v>
      </c>
      <c r="Q76" s="16">
        <f t="shared" si="63"/>
        <v>1</v>
      </c>
      <c r="R76" s="11">
        <f>SUM(R77:R81)</f>
        <v>6483.9000000000005</v>
      </c>
      <c r="S76" s="11">
        <f t="shared" ref="S76:T76" si="69">SUM(S77:S81)</f>
        <v>6557.2000000000007</v>
      </c>
      <c r="T76" s="11">
        <f t="shared" si="69"/>
        <v>6362.6</v>
      </c>
      <c r="U76" s="11">
        <f t="shared" si="19"/>
        <v>5762.1999999999989</v>
      </c>
      <c r="V76" s="11">
        <f t="shared" si="6"/>
        <v>-600.40000000000146</v>
      </c>
      <c r="W76" s="16">
        <f t="shared" si="61"/>
        <v>0.90563606072989011</v>
      </c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9"/>
      <c r="GF76" s="59"/>
      <c r="GG76" s="59"/>
      <c r="GH76" s="59"/>
      <c r="GI76" s="59"/>
      <c r="GJ76" s="59"/>
      <c r="GK76" s="59"/>
      <c r="GL76" s="59"/>
      <c r="GM76" s="59"/>
      <c r="GN76" s="59"/>
    </row>
    <row r="77" spans="1:196" ht="42" customHeight="1" x14ac:dyDescent="0.3">
      <c r="A77" s="196"/>
      <c r="B77" s="38" t="s">
        <v>31</v>
      </c>
      <c r="C77" s="122" t="s">
        <v>65</v>
      </c>
      <c r="D77" s="122" t="s">
        <v>66</v>
      </c>
      <c r="E77" s="201" t="s">
        <v>67</v>
      </c>
      <c r="F77" s="12">
        <v>2316.3000000000002</v>
      </c>
      <c r="G77" s="12">
        <v>2316.3000000000002</v>
      </c>
      <c r="H77" s="12">
        <v>2227.1</v>
      </c>
      <c r="I77" s="13">
        <f t="shared" si="8"/>
        <v>2.6192908755977378E-3</v>
      </c>
      <c r="J77" s="12">
        <f t="shared" si="64"/>
        <v>-89.200000000000273</v>
      </c>
      <c r="K77" s="13">
        <f t="shared" si="65"/>
        <v>0.96149030781850353</v>
      </c>
      <c r="L77" s="12"/>
      <c r="M77" s="12"/>
      <c r="N77" s="12"/>
      <c r="O77" s="12"/>
      <c r="P77" s="11">
        <f t="shared" si="62"/>
        <v>0</v>
      </c>
      <c r="Q77" s="16" t="str">
        <f t="shared" si="63"/>
        <v/>
      </c>
      <c r="R77" s="12">
        <f t="shared" si="10"/>
        <v>2316.3000000000002</v>
      </c>
      <c r="S77" s="12">
        <f t="shared" si="11"/>
        <v>2316.3000000000002</v>
      </c>
      <c r="T77" s="12">
        <f t="shared" si="19"/>
        <v>2316.3000000000002</v>
      </c>
      <c r="U77" s="12">
        <f t="shared" si="19"/>
        <v>2227.1</v>
      </c>
      <c r="V77" s="12">
        <f t="shared" si="6"/>
        <v>-89.200000000000273</v>
      </c>
      <c r="W77" s="13">
        <f t="shared" si="61"/>
        <v>0.96149030781850353</v>
      </c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1:196" ht="42.75" customHeight="1" x14ac:dyDescent="0.3">
      <c r="A78" s="196"/>
      <c r="B78" s="38" t="s">
        <v>31</v>
      </c>
      <c r="C78" s="122" t="s">
        <v>68</v>
      </c>
      <c r="D78" s="122" t="s">
        <v>66</v>
      </c>
      <c r="E78" s="201" t="s">
        <v>69</v>
      </c>
      <c r="F78" s="12">
        <v>137.9</v>
      </c>
      <c r="G78" s="12">
        <v>137.9</v>
      </c>
      <c r="H78" s="12">
        <v>88.8</v>
      </c>
      <c r="I78" s="25">
        <f t="shared" si="8"/>
        <v>1.0443762280682463E-4</v>
      </c>
      <c r="J78" s="12">
        <f t="shared" si="64"/>
        <v>-49.100000000000009</v>
      </c>
      <c r="K78" s="13">
        <f t="shared" si="65"/>
        <v>0.64394488759970991</v>
      </c>
      <c r="L78" s="12"/>
      <c r="M78" s="12"/>
      <c r="N78" s="12"/>
      <c r="O78" s="12"/>
      <c r="P78" s="11">
        <f t="shared" si="62"/>
        <v>0</v>
      </c>
      <c r="Q78" s="16" t="str">
        <f t="shared" si="63"/>
        <v/>
      </c>
      <c r="R78" s="12">
        <f t="shared" si="10"/>
        <v>137.9</v>
      </c>
      <c r="S78" s="12">
        <f t="shared" si="11"/>
        <v>137.9</v>
      </c>
      <c r="T78" s="12">
        <f t="shared" si="19"/>
        <v>137.9</v>
      </c>
      <c r="U78" s="12">
        <f t="shared" si="19"/>
        <v>88.8</v>
      </c>
      <c r="V78" s="12">
        <f t="shared" si="6"/>
        <v>-49.100000000000009</v>
      </c>
      <c r="W78" s="13">
        <f t="shared" si="61"/>
        <v>0.64394488759970991</v>
      </c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spans="1:196" s="62" customFormat="1" ht="40.5" customHeight="1" x14ac:dyDescent="0.3">
      <c r="A79" s="196"/>
      <c r="B79" s="38" t="s">
        <v>21</v>
      </c>
      <c r="C79" s="122" t="s">
        <v>70</v>
      </c>
      <c r="D79" s="122" t="s">
        <v>66</v>
      </c>
      <c r="E79" s="211" t="s">
        <v>71</v>
      </c>
      <c r="F79" s="12">
        <v>3336</v>
      </c>
      <c r="G79" s="12">
        <v>3252.8</v>
      </c>
      <c r="H79" s="12">
        <v>2829</v>
      </c>
      <c r="I79" s="13">
        <f t="shared" si="8"/>
        <v>3.327185077933636E-3</v>
      </c>
      <c r="J79" s="12">
        <f t="shared" si="64"/>
        <v>-423.80000000000018</v>
      </c>
      <c r="K79" s="13">
        <f t="shared" si="65"/>
        <v>0.86971224790949331</v>
      </c>
      <c r="L79" s="12">
        <v>81.099999999999994</v>
      </c>
      <c r="M79" s="12">
        <v>154.4</v>
      </c>
      <c r="N79" s="12">
        <v>69.900000000000006</v>
      </c>
      <c r="O79" s="91">
        <v>69.900000000000006</v>
      </c>
      <c r="P79" s="12">
        <f t="shared" si="62"/>
        <v>0</v>
      </c>
      <c r="Q79" s="13">
        <f t="shared" si="63"/>
        <v>1</v>
      </c>
      <c r="R79" s="12">
        <f t="shared" si="10"/>
        <v>3417.1</v>
      </c>
      <c r="S79" s="12">
        <f t="shared" si="11"/>
        <v>3490.4</v>
      </c>
      <c r="T79" s="12">
        <f t="shared" si="19"/>
        <v>3322.7000000000003</v>
      </c>
      <c r="U79" s="12">
        <f t="shared" si="19"/>
        <v>2898.9</v>
      </c>
      <c r="V79" s="12">
        <f t="shared" si="6"/>
        <v>-423.80000000000018</v>
      </c>
      <c r="W79" s="13">
        <f t="shared" si="61"/>
        <v>0.87245312547025</v>
      </c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61"/>
      <c r="GF79" s="61"/>
      <c r="GG79" s="61"/>
      <c r="GH79" s="61"/>
      <c r="GI79" s="61"/>
      <c r="GJ79" s="61"/>
      <c r="GK79" s="61"/>
      <c r="GL79" s="61"/>
      <c r="GM79" s="61"/>
      <c r="GN79" s="61"/>
    </row>
    <row r="80" spans="1:196" s="62" customFormat="1" ht="57" customHeight="1" x14ac:dyDescent="0.3">
      <c r="A80" s="196"/>
      <c r="B80" s="38" t="s">
        <v>21</v>
      </c>
      <c r="C80" s="122" t="s">
        <v>346</v>
      </c>
      <c r="D80" s="122" t="s">
        <v>66</v>
      </c>
      <c r="E80" s="211" t="s">
        <v>366</v>
      </c>
      <c r="F80" s="12">
        <v>78.5</v>
      </c>
      <c r="G80" s="91">
        <v>68.7</v>
      </c>
      <c r="H80" s="12">
        <v>58.9</v>
      </c>
      <c r="I80" s="25">
        <f t="shared" ref="I80" si="70">H80/$H$6</f>
        <v>6.9272252064436608E-5</v>
      </c>
      <c r="J80" s="12">
        <f t="shared" si="64"/>
        <v>-9.8000000000000043</v>
      </c>
      <c r="K80" s="13">
        <f t="shared" si="65"/>
        <v>0.85735080058224156</v>
      </c>
      <c r="L80" s="12"/>
      <c r="M80" s="12"/>
      <c r="N80" s="12"/>
      <c r="O80" s="12"/>
      <c r="P80" s="11">
        <f t="shared" si="62"/>
        <v>0</v>
      </c>
      <c r="Q80" s="16" t="str">
        <f t="shared" si="63"/>
        <v/>
      </c>
      <c r="R80" s="12">
        <f t="shared" si="10"/>
        <v>78.5</v>
      </c>
      <c r="S80" s="12">
        <f t="shared" si="11"/>
        <v>78.5</v>
      </c>
      <c r="T80" s="12">
        <f t="shared" si="19"/>
        <v>68.7</v>
      </c>
      <c r="U80" s="12">
        <f t="shared" si="19"/>
        <v>58.9</v>
      </c>
      <c r="V80" s="12">
        <f t="shared" si="6"/>
        <v>-9.8000000000000043</v>
      </c>
      <c r="W80" s="13">
        <f t="shared" si="61"/>
        <v>0.85735080058224156</v>
      </c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61"/>
      <c r="GF80" s="61"/>
      <c r="GG80" s="61"/>
      <c r="GH80" s="61"/>
      <c r="GI80" s="61"/>
      <c r="GJ80" s="61"/>
      <c r="GK80" s="61"/>
      <c r="GL80" s="61"/>
      <c r="GM80" s="61"/>
      <c r="GN80" s="61"/>
    </row>
    <row r="81" spans="1:196" s="62" customFormat="1" ht="56.25" customHeight="1" thickBot="1" x14ac:dyDescent="0.35">
      <c r="A81" s="196"/>
      <c r="B81" s="38" t="s">
        <v>21</v>
      </c>
      <c r="C81" s="122" t="s">
        <v>186</v>
      </c>
      <c r="D81" s="122" t="s">
        <v>66</v>
      </c>
      <c r="E81" s="211" t="s">
        <v>192</v>
      </c>
      <c r="F81" s="12">
        <v>534.1</v>
      </c>
      <c r="G81" s="12">
        <v>517</v>
      </c>
      <c r="H81" s="12">
        <v>488.5</v>
      </c>
      <c r="I81" s="25">
        <f t="shared" si="8"/>
        <v>5.7452453537312873E-4</v>
      </c>
      <c r="J81" s="12">
        <f t="shared" si="64"/>
        <v>-28.5</v>
      </c>
      <c r="K81" s="13">
        <f t="shared" si="65"/>
        <v>0.94487427466150875</v>
      </c>
      <c r="L81" s="12"/>
      <c r="M81" s="12"/>
      <c r="N81" s="12"/>
      <c r="O81" s="12"/>
      <c r="P81" s="11">
        <f t="shared" si="62"/>
        <v>0</v>
      </c>
      <c r="Q81" s="16" t="str">
        <f t="shared" si="63"/>
        <v/>
      </c>
      <c r="R81" s="12">
        <f t="shared" si="10"/>
        <v>534.1</v>
      </c>
      <c r="S81" s="12">
        <f t="shared" si="11"/>
        <v>534.1</v>
      </c>
      <c r="T81" s="12">
        <f t="shared" si="19"/>
        <v>517</v>
      </c>
      <c r="U81" s="12">
        <f t="shared" si="19"/>
        <v>488.5</v>
      </c>
      <c r="V81" s="12">
        <f t="shared" si="6"/>
        <v>-28.5</v>
      </c>
      <c r="W81" s="13">
        <f t="shared" si="61"/>
        <v>0.94487427466150875</v>
      </c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61"/>
      <c r="GF81" s="61"/>
      <c r="GG81" s="61"/>
      <c r="GH81" s="61"/>
      <c r="GI81" s="61"/>
      <c r="GJ81" s="61"/>
      <c r="GK81" s="61"/>
      <c r="GL81" s="61"/>
      <c r="GM81" s="61"/>
      <c r="GN81" s="61"/>
    </row>
    <row r="82" spans="1:196" s="162" customFormat="1" ht="78" customHeight="1" thickBot="1" x14ac:dyDescent="0.35">
      <c r="A82" s="215">
        <v>6</v>
      </c>
      <c r="B82" s="98" t="s">
        <v>16</v>
      </c>
      <c r="C82" s="98" t="s">
        <v>140</v>
      </c>
      <c r="D82" s="98" t="s">
        <v>51</v>
      </c>
      <c r="E82" s="216" t="s">
        <v>117</v>
      </c>
      <c r="F82" s="99">
        <v>46106.6</v>
      </c>
      <c r="G82" s="99">
        <v>43597.8</v>
      </c>
      <c r="H82" s="99">
        <v>39870.699999999997</v>
      </c>
      <c r="I82" s="160">
        <f t="shared" si="8"/>
        <v>4.6891904590586286E-2</v>
      </c>
      <c r="J82" s="11">
        <f t="shared" si="64"/>
        <v>-3727.1000000000058</v>
      </c>
      <c r="K82" s="160">
        <f t="shared" si="65"/>
        <v>0.91451174141814484</v>
      </c>
      <c r="L82" s="99">
        <v>2374</v>
      </c>
      <c r="M82" s="99">
        <v>2416.1999999999998</v>
      </c>
      <c r="N82" s="99">
        <v>2394.3000000000002</v>
      </c>
      <c r="O82" s="99">
        <v>930.8</v>
      </c>
      <c r="P82" s="11">
        <f t="shared" si="62"/>
        <v>-1463.5000000000002</v>
      </c>
      <c r="Q82" s="16">
        <f t="shared" si="63"/>
        <v>0.38875663033036789</v>
      </c>
      <c r="R82" s="99">
        <f t="shared" si="10"/>
        <v>48480.6</v>
      </c>
      <c r="S82" s="99">
        <f t="shared" si="11"/>
        <v>48522.799999999996</v>
      </c>
      <c r="T82" s="99">
        <f t="shared" si="19"/>
        <v>45992.100000000006</v>
      </c>
      <c r="U82" s="11">
        <f t="shared" si="19"/>
        <v>40801.5</v>
      </c>
      <c r="V82" s="99">
        <f t="shared" si="6"/>
        <v>-5190.6000000000058</v>
      </c>
      <c r="W82" s="160">
        <f t="shared" si="61"/>
        <v>0.88714148734239129</v>
      </c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161"/>
      <c r="GF82" s="161"/>
      <c r="GG82" s="161"/>
      <c r="GH82" s="161"/>
      <c r="GI82" s="161"/>
      <c r="GJ82" s="161"/>
      <c r="GK82" s="161"/>
      <c r="GL82" s="161"/>
      <c r="GM82" s="161"/>
      <c r="GN82" s="161"/>
    </row>
    <row r="83" spans="1:196" s="97" customFormat="1" ht="42" customHeight="1" thickBot="1" x14ac:dyDescent="0.35">
      <c r="A83" s="215">
        <v>7</v>
      </c>
      <c r="B83" s="98" t="s">
        <v>16</v>
      </c>
      <c r="C83" s="98" t="s">
        <v>141</v>
      </c>
      <c r="D83" s="98" t="s">
        <v>51</v>
      </c>
      <c r="E83" s="216" t="s">
        <v>227</v>
      </c>
      <c r="F83" s="99">
        <v>56886</v>
      </c>
      <c r="G83" s="99">
        <v>53182.5</v>
      </c>
      <c r="H83" s="163">
        <v>48801</v>
      </c>
      <c r="I83" s="160">
        <f t="shared" ref="I83:I154" si="71">H83/$H$6</f>
        <v>5.739482466887217E-2</v>
      </c>
      <c r="J83" s="11">
        <f t="shared" si="64"/>
        <v>-4381.5</v>
      </c>
      <c r="K83" s="160">
        <f t="shared" si="65"/>
        <v>0.91761387674516992</v>
      </c>
      <c r="L83" s="99">
        <v>1917.8</v>
      </c>
      <c r="M83" s="99">
        <v>3156.7</v>
      </c>
      <c r="N83" s="99">
        <v>3156.6</v>
      </c>
      <c r="O83" s="99">
        <v>2109.3000000000002</v>
      </c>
      <c r="P83" s="11">
        <f t="shared" si="62"/>
        <v>-1047.2999999999997</v>
      </c>
      <c r="Q83" s="16">
        <f t="shared" si="63"/>
        <v>0.66821896977760886</v>
      </c>
      <c r="R83" s="99">
        <f t="shared" ref="R83:R166" si="72">SUM(F83,L83)</f>
        <v>58803.8</v>
      </c>
      <c r="S83" s="99">
        <f t="shared" ref="S83:U175" si="73">SUM(F83,M83)</f>
        <v>60042.7</v>
      </c>
      <c r="T83" s="99">
        <f t="shared" ref="T83:U166" si="74">SUM(G83,N83)</f>
        <v>56339.1</v>
      </c>
      <c r="U83" s="99">
        <f t="shared" si="74"/>
        <v>50910.3</v>
      </c>
      <c r="V83" s="99">
        <f t="shared" ref="V83:V166" si="75">U83-T83</f>
        <v>-5428.7999999999956</v>
      </c>
      <c r="W83" s="160">
        <f t="shared" si="61"/>
        <v>0.90364063323695276</v>
      </c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6"/>
      <c r="GF83" s="96"/>
      <c r="GG83" s="96"/>
      <c r="GH83" s="96"/>
      <c r="GI83" s="96"/>
      <c r="GJ83" s="96"/>
      <c r="GK83" s="96"/>
      <c r="GL83" s="96"/>
      <c r="GM83" s="96"/>
      <c r="GN83" s="96"/>
    </row>
    <row r="84" spans="1:196" s="97" customFormat="1" ht="26.25" customHeight="1" thickBot="1" x14ac:dyDescent="0.35">
      <c r="A84" s="215">
        <v>8</v>
      </c>
      <c r="B84" s="98" t="s">
        <v>16</v>
      </c>
      <c r="C84" s="98" t="s">
        <v>50</v>
      </c>
      <c r="D84" s="98" t="s">
        <v>85</v>
      </c>
      <c r="E84" s="217" t="s">
        <v>178</v>
      </c>
      <c r="F84" s="99">
        <v>2948.9</v>
      </c>
      <c r="G84" s="99">
        <v>2810.6</v>
      </c>
      <c r="H84" s="99">
        <v>2266.5</v>
      </c>
      <c r="I84" s="160">
        <f t="shared" si="71"/>
        <v>2.6656291902214867E-3</v>
      </c>
      <c r="J84" s="11">
        <f t="shared" si="64"/>
        <v>-544.09999999999991</v>
      </c>
      <c r="K84" s="160">
        <f t="shared" si="65"/>
        <v>0.80641144239664131</v>
      </c>
      <c r="L84" s="99"/>
      <c r="M84" s="99"/>
      <c r="N84" s="99"/>
      <c r="O84" s="99"/>
      <c r="P84" s="11">
        <f t="shared" si="62"/>
        <v>0</v>
      </c>
      <c r="Q84" s="16" t="str">
        <f t="shared" si="63"/>
        <v/>
      </c>
      <c r="R84" s="99">
        <f t="shared" si="72"/>
        <v>2948.9</v>
      </c>
      <c r="S84" s="99">
        <f t="shared" si="73"/>
        <v>2948.9</v>
      </c>
      <c r="T84" s="99">
        <f t="shared" si="74"/>
        <v>2810.6</v>
      </c>
      <c r="U84" s="99">
        <f t="shared" si="74"/>
        <v>2266.5</v>
      </c>
      <c r="V84" s="99">
        <f t="shared" si="75"/>
        <v>-544.09999999999991</v>
      </c>
      <c r="W84" s="160">
        <f t="shared" si="61"/>
        <v>0.80641144239664131</v>
      </c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5"/>
      <c r="DY84" s="95"/>
      <c r="DZ84" s="95"/>
      <c r="EA84" s="95"/>
      <c r="EB84" s="95"/>
      <c r="EC84" s="95"/>
      <c r="ED84" s="95"/>
      <c r="EE84" s="95"/>
      <c r="EF84" s="95"/>
      <c r="EG84" s="95"/>
      <c r="EH84" s="95"/>
      <c r="EI84" s="95"/>
      <c r="EJ84" s="95"/>
      <c r="EK84" s="95"/>
      <c r="EL84" s="95"/>
      <c r="EM84" s="95"/>
      <c r="EN84" s="95"/>
      <c r="EO84" s="95"/>
      <c r="EP84" s="95"/>
      <c r="EQ84" s="95"/>
      <c r="ER84" s="95"/>
      <c r="ES84" s="95"/>
      <c r="ET84" s="95"/>
      <c r="EU84" s="95"/>
      <c r="EV84" s="95"/>
      <c r="EW84" s="95"/>
      <c r="EX84" s="95"/>
      <c r="EY84" s="95"/>
      <c r="EZ84" s="95"/>
      <c r="FA84" s="95"/>
      <c r="FB84" s="95"/>
      <c r="FC84" s="95"/>
      <c r="FD84" s="95"/>
      <c r="FE84" s="95"/>
      <c r="FF84" s="95"/>
      <c r="FG84" s="95"/>
      <c r="FH84" s="95"/>
      <c r="FI84" s="95"/>
      <c r="FJ84" s="95"/>
      <c r="FK84" s="95"/>
      <c r="FL84" s="95"/>
      <c r="FM84" s="95"/>
      <c r="FN84" s="95"/>
      <c r="FO84" s="95"/>
      <c r="FP84" s="95"/>
      <c r="FQ84" s="95"/>
      <c r="FR84" s="95"/>
      <c r="FS84" s="95"/>
      <c r="FT84" s="95"/>
      <c r="FU84" s="95"/>
      <c r="FV84" s="95"/>
      <c r="FW84" s="95"/>
      <c r="FX84" s="95"/>
      <c r="FY84" s="95"/>
      <c r="FZ84" s="95"/>
      <c r="GA84" s="95"/>
      <c r="GB84" s="95"/>
      <c r="GC84" s="95"/>
      <c r="GD84" s="95"/>
      <c r="GE84" s="96"/>
      <c r="GF84" s="96"/>
      <c r="GG84" s="96"/>
      <c r="GH84" s="96"/>
      <c r="GI84" s="96"/>
      <c r="GJ84" s="96"/>
      <c r="GK84" s="96"/>
      <c r="GL84" s="96"/>
      <c r="GM84" s="96"/>
      <c r="GN84" s="96"/>
    </row>
    <row r="85" spans="1:196" s="4" customFormat="1" ht="27.75" customHeight="1" thickBot="1" x14ac:dyDescent="0.35">
      <c r="A85" s="198">
        <v>9</v>
      </c>
      <c r="B85" s="34"/>
      <c r="C85" s="34" t="s">
        <v>319</v>
      </c>
      <c r="D85" s="34" t="s">
        <v>141</v>
      </c>
      <c r="E85" s="199" t="s">
        <v>320</v>
      </c>
      <c r="F85" s="11">
        <v>14.2</v>
      </c>
      <c r="G85" s="11">
        <v>13.4</v>
      </c>
      <c r="H85" s="194">
        <v>0</v>
      </c>
      <c r="I85" s="16">
        <f t="shared" si="71"/>
        <v>0</v>
      </c>
      <c r="J85" s="11">
        <f t="shared" si="64"/>
        <v>-13.4</v>
      </c>
      <c r="K85" s="16">
        <f t="shared" si="65"/>
        <v>0</v>
      </c>
      <c r="L85" s="11"/>
      <c r="M85" s="11"/>
      <c r="N85" s="11"/>
      <c r="O85" s="11"/>
      <c r="P85" s="11">
        <f t="shared" si="62"/>
        <v>0</v>
      </c>
      <c r="Q85" s="16" t="str">
        <f t="shared" si="63"/>
        <v/>
      </c>
      <c r="R85" s="11">
        <f t="shared" si="72"/>
        <v>14.2</v>
      </c>
      <c r="S85" s="11">
        <f t="shared" si="73"/>
        <v>14.2</v>
      </c>
      <c r="T85" s="11">
        <f t="shared" si="74"/>
        <v>13.4</v>
      </c>
      <c r="U85" s="11">
        <f t="shared" si="74"/>
        <v>0</v>
      </c>
      <c r="V85" s="11">
        <f t="shared" si="75"/>
        <v>-13.4</v>
      </c>
      <c r="W85" s="16">
        <f t="shared" si="61"/>
        <v>0</v>
      </c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7"/>
      <c r="GF85" s="7"/>
      <c r="GG85" s="7"/>
      <c r="GH85" s="7"/>
      <c r="GI85" s="7"/>
      <c r="GJ85" s="7"/>
      <c r="GK85" s="7"/>
      <c r="GL85" s="7"/>
      <c r="GM85" s="7"/>
      <c r="GN85" s="7"/>
    </row>
    <row r="86" spans="1:196" s="4" customFormat="1" ht="30" customHeight="1" thickBot="1" x14ac:dyDescent="0.35">
      <c r="A86" s="198">
        <v>10</v>
      </c>
      <c r="B86" s="34" t="s">
        <v>30</v>
      </c>
      <c r="C86" s="34" t="s">
        <v>109</v>
      </c>
      <c r="D86" s="34"/>
      <c r="E86" s="199" t="s">
        <v>75</v>
      </c>
      <c r="F86" s="11">
        <f>SUM(F87:F93,F95:F98)</f>
        <v>85062.599999999991</v>
      </c>
      <c r="G86" s="11">
        <f t="shared" ref="G86" si="76">SUM(G87:G93,G95:G98)</f>
        <v>79728.5</v>
      </c>
      <c r="H86" s="11">
        <f t="shared" ref="H86" si="77">SUM(H87:H93,H95:H98)</f>
        <v>72893.600000000006</v>
      </c>
      <c r="I86" s="16">
        <f t="shared" si="71"/>
        <v>8.5730116011616578E-2</v>
      </c>
      <c r="J86" s="11">
        <f t="shared" si="64"/>
        <v>-6834.8999999999942</v>
      </c>
      <c r="K86" s="16">
        <f t="shared" si="65"/>
        <v>0.91427281336034172</v>
      </c>
      <c r="L86" s="11">
        <f>SUM(L87:L93,L95:L98)</f>
        <v>35294.1</v>
      </c>
      <c r="M86" s="11">
        <f t="shared" ref="M86:O86" si="78">SUM(M87:M93,M95:M98)</f>
        <v>35294.1</v>
      </c>
      <c r="N86" s="11">
        <f t="shared" si="78"/>
        <v>35294.1</v>
      </c>
      <c r="O86" s="11">
        <f t="shared" si="78"/>
        <v>24751.200000000001</v>
      </c>
      <c r="P86" s="11">
        <f t="shared" si="62"/>
        <v>-10542.899999999998</v>
      </c>
      <c r="Q86" s="16">
        <f t="shared" si="63"/>
        <v>0.70128435064217542</v>
      </c>
      <c r="R86" s="11">
        <f>SUM(R87:R93,R95:R98)</f>
        <v>120356.7</v>
      </c>
      <c r="S86" s="11">
        <f t="shared" ref="S86" si="79">SUM(S87:S93,S95:S98)</f>
        <v>120356.7</v>
      </c>
      <c r="T86" s="11">
        <f t="shared" ref="T86" si="80">SUM(T87:T93,T95:T98)</f>
        <v>115022.59999999999</v>
      </c>
      <c r="U86" s="11">
        <f t="shared" si="74"/>
        <v>97644.800000000003</v>
      </c>
      <c r="V86" s="11">
        <f t="shared" si="75"/>
        <v>-17377.799999999988</v>
      </c>
      <c r="W86" s="16">
        <f t="shared" si="61"/>
        <v>0.84891838647361484</v>
      </c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7"/>
      <c r="GF86" s="7"/>
      <c r="GG86" s="7"/>
      <c r="GH86" s="7"/>
      <c r="GI86" s="7"/>
      <c r="GJ86" s="7"/>
      <c r="GK86" s="7"/>
      <c r="GL86" s="7"/>
      <c r="GM86" s="7"/>
      <c r="GN86" s="7"/>
    </row>
    <row r="87" spans="1:196" ht="38.25" customHeight="1" x14ac:dyDescent="0.3">
      <c r="A87" s="196"/>
      <c r="B87" s="38"/>
      <c r="C87" s="53" t="s">
        <v>156</v>
      </c>
      <c r="D87" s="53" t="s">
        <v>72</v>
      </c>
      <c r="E87" s="211" t="s">
        <v>157</v>
      </c>
      <c r="F87" s="12">
        <v>697.6</v>
      </c>
      <c r="G87" s="12">
        <v>696.4</v>
      </c>
      <c r="H87" s="12"/>
      <c r="I87" s="13">
        <f t="shared" si="71"/>
        <v>0</v>
      </c>
      <c r="J87" s="12">
        <f t="shared" si="64"/>
        <v>-696.4</v>
      </c>
      <c r="K87" s="13">
        <f t="shared" si="65"/>
        <v>0</v>
      </c>
      <c r="L87" s="12">
        <v>4937.1000000000004</v>
      </c>
      <c r="M87" s="12">
        <v>4937.1000000000004</v>
      </c>
      <c r="N87" s="12">
        <v>4937.1000000000004</v>
      </c>
      <c r="O87" s="12">
        <v>1677</v>
      </c>
      <c r="P87" s="12">
        <f t="shared" si="62"/>
        <v>-3260.1000000000004</v>
      </c>
      <c r="Q87" s="13">
        <f t="shared" si="63"/>
        <v>0.33967308743999514</v>
      </c>
      <c r="R87" s="12">
        <f t="shared" si="72"/>
        <v>5634.7000000000007</v>
      </c>
      <c r="S87" s="12">
        <f t="shared" si="73"/>
        <v>5634.7000000000007</v>
      </c>
      <c r="T87" s="12">
        <f t="shared" si="74"/>
        <v>5633.5</v>
      </c>
      <c r="U87" s="12">
        <f t="shared" si="74"/>
        <v>1677</v>
      </c>
      <c r="V87" s="12">
        <f t="shared" si="75"/>
        <v>-3956.5</v>
      </c>
      <c r="W87" s="13">
        <f t="shared" si="61"/>
        <v>0.29768350048815123</v>
      </c>
      <c r="X87" s="6"/>
      <c r="Y87" s="55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 spans="1:196" ht="43.5" customHeight="1" x14ac:dyDescent="0.3">
      <c r="A88" s="196"/>
      <c r="B88" s="38"/>
      <c r="C88" s="53" t="s">
        <v>328</v>
      </c>
      <c r="D88" s="53" t="s">
        <v>73</v>
      </c>
      <c r="E88" s="211" t="s">
        <v>329</v>
      </c>
      <c r="F88" s="12">
        <v>3209</v>
      </c>
      <c r="G88" s="12">
        <v>3209</v>
      </c>
      <c r="H88" s="12">
        <v>2247.4</v>
      </c>
      <c r="I88" s="13">
        <f t="shared" si="71"/>
        <v>2.6431656925231723E-3</v>
      </c>
      <c r="J88" s="12">
        <f t="shared" si="64"/>
        <v>-961.59999999999991</v>
      </c>
      <c r="K88" s="13">
        <f t="shared" si="65"/>
        <v>0.70034278591461518</v>
      </c>
      <c r="L88" s="12">
        <v>362.6</v>
      </c>
      <c r="M88" s="12">
        <v>362.6</v>
      </c>
      <c r="N88" s="12">
        <v>362.6</v>
      </c>
      <c r="O88" s="12">
        <v>360.3</v>
      </c>
      <c r="P88" s="12">
        <f t="shared" si="62"/>
        <v>-2.3000000000000114</v>
      </c>
      <c r="Q88" s="13">
        <f t="shared" si="63"/>
        <v>0.99365692222835078</v>
      </c>
      <c r="R88" s="12">
        <f t="shared" si="72"/>
        <v>3571.6</v>
      </c>
      <c r="S88" s="12">
        <f t="shared" si="73"/>
        <v>3571.6</v>
      </c>
      <c r="T88" s="12">
        <f t="shared" si="74"/>
        <v>3571.6</v>
      </c>
      <c r="U88" s="12">
        <f>SUM(H88,O88)</f>
        <v>2607.7000000000003</v>
      </c>
      <c r="V88" s="12">
        <f t="shared" si="75"/>
        <v>-963.89999999999964</v>
      </c>
      <c r="W88" s="13">
        <f t="shared" si="61"/>
        <v>0.73012095419419876</v>
      </c>
      <c r="X88" s="6"/>
      <c r="Y88" s="55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1:196" ht="30" customHeight="1" x14ac:dyDescent="0.3">
      <c r="A89" s="196"/>
      <c r="B89" s="38" t="s">
        <v>34</v>
      </c>
      <c r="C89" s="53" t="s">
        <v>152</v>
      </c>
      <c r="D89" s="53" t="s">
        <v>73</v>
      </c>
      <c r="E89" s="211" t="s">
        <v>153</v>
      </c>
      <c r="F89" s="12"/>
      <c r="G89" s="12"/>
      <c r="H89" s="12"/>
      <c r="I89" s="25">
        <f t="shared" si="71"/>
        <v>0</v>
      </c>
      <c r="J89" s="12">
        <f t="shared" si="64"/>
        <v>0</v>
      </c>
      <c r="K89" s="13" t="str">
        <f t="shared" si="65"/>
        <v/>
      </c>
      <c r="L89" s="12">
        <v>8400</v>
      </c>
      <c r="M89" s="12">
        <v>8400</v>
      </c>
      <c r="N89" s="12">
        <v>8400</v>
      </c>
      <c r="O89" s="12">
        <v>5595</v>
      </c>
      <c r="P89" s="12">
        <f t="shared" si="62"/>
        <v>-2805</v>
      </c>
      <c r="Q89" s="13">
        <f t="shared" si="63"/>
        <v>0.66607142857142854</v>
      </c>
      <c r="R89" s="12">
        <f t="shared" si="72"/>
        <v>8400</v>
      </c>
      <c r="S89" s="12">
        <f t="shared" si="73"/>
        <v>8400</v>
      </c>
      <c r="T89" s="12">
        <f t="shared" si="74"/>
        <v>8400</v>
      </c>
      <c r="U89" s="12">
        <f t="shared" si="74"/>
        <v>5595</v>
      </c>
      <c r="V89" s="12">
        <f t="shared" si="75"/>
        <v>-2805</v>
      </c>
      <c r="W89" s="13">
        <f t="shared" si="61"/>
        <v>0.66607142857142854</v>
      </c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spans="1:196" ht="37.5" customHeight="1" x14ac:dyDescent="0.3">
      <c r="A90" s="196"/>
      <c r="B90" s="38" t="s">
        <v>34</v>
      </c>
      <c r="C90" s="53" t="s">
        <v>154</v>
      </c>
      <c r="D90" s="53" t="s">
        <v>73</v>
      </c>
      <c r="E90" s="211" t="s">
        <v>155</v>
      </c>
      <c r="F90" s="12"/>
      <c r="G90" s="12"/>
      <c r="H90" s="12"/>
      <c r="I90" s="13">
        <f t="shared" si="71"/>
        <v>0</v>
      </c>
      <c r="J90" s="12">
        <f t="shared" si="64"/>
        <v>0</v>
      </c>
      <c r="K90" s="13" t="str">
        <f t="shared" si="65"/>
        <v/>
      </c>
      <c r="L90" s="12">
        <v>10230</v>
      </c>
      <c r="M90" s="12">
        <v>10230</v>
      </c>
      <c r="N90" s="12">
        <v>10230</v>
      </c>
      <c r="O90" s="12">
        <v>9077.1</v>
      </c>
      <c r="P90" s="12">
        <f t="shared" si="62"/>
        <v>-1152.8999999999996</v>
      </c>
      <c r="Q90" s="13">
        <f t="shared" si="63"/>
        <v>0.88730205278592378</v>
      </c>
      <c r="R90" s="12">
        <f t="shared" si="72"/>
        <v>10230</v>
      </c>
      <c r="S90" s="12">
        <f t="shared" si="73"/>
        <v>10230</v>
      </c>
      <c r="T90" s="12">
        <f t="shared" si="74"/>
        <v>10230</v>
      </c>
      <c r="U90" s="12">
        <f t="shared" si="74"/>
        <v>9077.1</v>
      </c>
      <c r="V90" s="12">
        <f t="shared" si="75"/>
        <v>-1152.8999999999996</v>
      </c>
      <c r="W90" s="13">
        <f t="shared" si="61"/>
        <v>0.88730205278592378</v>
      </c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spans="1:196" ht="40.5" customHeight="1" x14ac:dyDescent="0.3">
      <c r="A91" s="196"/>
      <c r="B91" s="38"/>
      <c r="C91" s="53" t="s">
        <v>168</v>
      </c>
      <c r="D91" s="53" t="s">
        <v>73</v>
      </c>
      <c r="E91" s="218" t="s">
        <v>74</v>
      </c>
      <c r="F91" s="12"/>
      <c r="G91" s="12"/>
      <c r="H91" s="12"/>
      <c r="I91" s="25">
        <f t="shared" ref="I91" si="81">H91/$H$6</f>
        <v>0</v>
      </c>
      <c r="J91" s="12">
        <f t="shared" si="64"/>
        <v>0</v>
      </c>
      <c r="K91" s="13" t="str">
        <f t="shared" si="65"/>
        <v/>
      </c>
      <c r="L91" s="12">
        <v>652</v>
      </c>
      <c r="M91" s="12">
        <v>652</v>
      </c>
      <c r="N91" s="12">
        <v>652</v>
      </c>
      <c r="O91" s="12"/>
      <c r="P91" s="12">
        <f t="shared" si="62"/>
        <v>-652</v>
      </c>
      <c r="Q91" s="16">
        <f t="shared" si="63"/>
        <v>0</v>
      </c>
      <c r="R91" s="12">
        <f t="shared" si="72"/>
        <v>652</v>
      </c>
      <c r="S91" s="12">
        <f t="shared" si="73"/>
        <v>652</v>
      </c>
      <c r="T91" s="12">
        <f t="shared" si="74"/>
        <v>652</v>
      </c>
      <c r="U91" s="12">
        <f t="shared" si="74"/>
        <v>0</v>
      </c>
      <c r="V91" s="12">
        <f t="shared" si="75"/>
        <v>-652</v>
      </c>
      <c r="W91" s="13">
        <f t="shared" si="61"/>
        <v>0</v>
      </c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spans="1:196" ht="58.5" customHeight="1" x14ac:dyDescent="0.3">
      <c r="A92" s="196"/>
      <c r="B92" s="38" t="s">
        <v>34</v>
      </c>
      <c r="C92" s="122" t="s">
        <v>182</v>
      </c>
      <c r="D92" s="122" t="s">
        <v>73</v>
      </c>
      <c r="E92" s="218" t="s">
        <v>183</v>
      </c>
      <c r="F92" s="12">
        <v>17900.099999999999</v>
      </c>
      <c r="G92" s="12">
        <v>16408.400000000001</v>
      </c>
      <c r="H92" s="12">
        <v>16408.400000000001</v>
      </c>
      <c r="I92" s="13">
        <f t="shared" si="71"/>
        <v>1.9297908671886278E-2</v>
      </c>
      <c r="J92" s="12">
        <f t="shared" si="64"/>
        <v>0</v>
      </c>
      <c r="K92" s="13">
        <f t="shared" si="65"/>
        <v>1</v>
      </c>
      <c r="L92" s="12"/>
      <c r="M92" s="12"/>
      <c r="N92" s="12"/>
      <c r="O92" s="12"/>
      <c r="P92" s="11">
        <f t="shared" si="62"/>
        <v>0</v>
      </c>
      <c r="Q92" s="16" t="str">
        <f t="shared" si="63"/>
        <v/>
      </c>
      <c r="R92" s="12">
        <f t="shared" si="72"/>
        <v>17900.099999999999</v>
      </c>
      <c r="S92" s="12">
        <f t="shared" si="73"/>
        <v>17900.099999999999</v>
      </c>
      <c r="T92" s="12">
        <f t="shared" si="74"/>
        <v>16408.400000000001</v>
      </c>
      <c r="U92" s="12">
        <f t="shared" si="74"/>
        <v>16408.400000000001</v>
      </c>
      <c r="V92" s="12">
        <f t="shared" si="75"/>
        <v>0</v>
      </c>
      <c r="W92" s="13">
        <f t="shared" si="61"/>
        <v>1</v>
      </c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1:196" ht="27" customHeight="1" x14ac:dyDescent="0.3">
      <c r="A93" s="196"/>
      <c r="B93" s="38" t="s">
        <v>17</v>
      </c>
      <c r="C93" s="122" t="s">
        <v>142</v>
      </c>
      <c r="D93" s="122" t="s">
        <v>73</v>
      </c>
      <c r="E93" s="219" t="s">
        <v>143</v>
      </c>
      <c r="F93" s="18">
        <v>62567.199999999997</v>
      </c>
      <c r="G93" s="18">
        <v>58726</v>
      </c>
      <c r="H93" s="18">
        <v>53766.9</v>
      </c>
      <c r="I93" s="13">
        <f t="shared" si="71"/>
        <v>6.3235216460498414E-2</v>
      </c>
      <c r="J93" s="12">
        <f t="shared" si="64"/>
        <v>-4959.0999999999985</v>
      </c>
      <c r="K93" s="13">
        <f t="shared" si="65"/>
        <v>0.91555529067193409</v>
      </c>
      <c r="L93" s="12">
        <v>9712.4</v>
      </c>
      <c r="M93" s="12">
        <v>9712.4</v>
      </c>
      <c r="N93" s="12">
        <v>9712.4</v>
      </c>
      <c r="O93" s="12">
        <v>7041.8</v>
      </c>
      <c r="P93" s="12">
        <f t="shared" si="62"/>
        <v>-2670.5999999999995</v>
      </c>
      <c r="Q93" s="13">
        <f t="shared" si="63"/>
        <v>0.72503191796054534</v>
      </c>
      <c r="R93" s="12">
        <f t="shared" si="72"/>
        <v>72279.599999999991</v>
      </c>
      <c r="S93" s="12">
        <f t="shared" si="73"/>
        <v>72279.599999999991</v>
      </c>
      <c r="T93" s="12">
        <f t="shared" si="74"/>
        <v>68438.399999999994</v>
      </c>
      <c r="U93" s="12">
        <f t="shared" si="74"/>
        <v>60808.700000000004</v>
      </c>
      <c r="V93" s="12">
        <f t="shared" si="75"/>
        <v>-7629.6999999999898</v>
      </c>
      <c r="W93" s="13">
        <f t="shared" si="61"/>
        <v>0.88851726516107932</v>
      </c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1:196" s="43" customFormat="1" ht="69" hidden="1" customHeight="1" x14ac:dyDescent="0.3">
      <c r="A94" s="206"/>
      <c r="B94" s="40"/>
      <c r="C94" s="119"/>
      <c r="D94" s="119"/>
      <c r="E94" s="208" t="s">
        <v>286</v>
      </c>
      <c r="F94" s="17"/>
      <c r="G94" s="17"/>
      <c r="H94" s="17"/>
      <c r="I94" s="26">
        <f t="shared" si="71"/>
        <v>0</v>
      </c>
      <c r="J94" s="12">
        <f t="shared" si="64"/>
        <v>0</v>
      </c>
      <c r="K94" s="13" t="str">
        <f t="shared" si="65"/>
        <v/>
      </c>
      <c r="L94" s="17"/>
      <c r="M94" s="17"/>
      <c r="N94" s="17"/>
      <c r="O94" s="29"/>
      <c r="P94" s="12">
        <f t="shared" si="62"/>
        <v>0</v>
      </c>
      <c r="Q94" s="13" t="str">
        <f t="shared" si="63"/>
        <v/>
      </c>
      <c r="R94" s="17">
        <f t="shared" si="72"/>
        <v>0</v>
      </c>
      <c r="S94" s="17">
        <f t="shared" si="73"/>
        <v>0</v>
      </c>
      <c r="T94" s="17">
        <f t="shared" si="74"/>
        <v>0</v>
      </c>
      <c r="U94" s="12">
        <f t="shared" si="74"/>
        <v>0</v>
      </c>
      <c r="V94" s="12">
        <f t="shared" si="75"/>
        <v>0</v>
      </c>
      <c r="W94" s="13" t="str">
        <f t="shared" si="61"/>
        <v/>
      </c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</row>
    <row r="95" spans="1:196" s="43" customFormat="1" ht="135.6" hidden="1" customHeight="1" x14ac:dyDescent="0.3">
      <c r="A95" s="206"/>
      <c r="B95" s="40" t="s">
        <v>17</v>
      </c>
      <c r="C95" s="123" t="s">
        <v>285</v>
      </c>
      <c r="D95" s="123" t="s">
        <v>266</v>
      </c>
      <c r="E95" s="220" t="s">
        <v>288</v>
      </c>
      <c r="F95" s="19"/>
      <c r="G95" s="19"/>
      <c r="H95" s="19"/>
      <c r="I95" s="26">
        <f t="shared" ref="I95:I97" si="82">H95/$H$6</f>
        <v>0</v>
      </c>
      <c r="J95" s="12">
        <f t="shared" si="64"/>
        <v>0</v>
      </c>
      <c r="K95" s="13" t="str">
        <f t="shared" si="65"/>
        <v/>
      </c>
      <c r="L95" s="17"/>
      <c r="M95" s="17"/>
      <c r="N95" s="17"/>
      <c r="O95" s="29"/>
      <c r="P95" s="12">
        <f t="shared" si="62"/>
        <v>0</v>
      </c>
      <c r="Q95" s="13" t="str">
        <f t="shared" si="63"/>
        <v/>
      </c>
      <c r="R95" s="17">
        <f t="shared" si="72"/>
        <v>0</v>
      </c>
      <c r="S95" s="17">
        <f t="shared" si="73"/>
        <v>0</v>
      </c>
      <c r="T95" s="17">
        <f t="shared" si="74"/>
        <v>0</v>
      </c>
      <c r="U95" s="12">
        <f t="shared" si="74"/>
        <v>0</v>
      </c>
      <c r="V95" s="17">
        <f t="shared" si="75"/>
        <v>0</v>
      </c>
      <c r="W95" s="13" t="str">
        <f t="shared" si="61"/>
        <v/>
      </c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</row>
    <row r="96" spans="1:196" ht="38.25" customHeight="1" x14ac:dyDescent="0.3">
      <c r="A96" s="196"/>
      <c r="B96" s="38" t="s">
        <v>17</v>
      </c>
      <c r="C96" s="122" t="s">
        <v>174</v>
      </c>
      <c r="D96" s="122" t="s">
        <v>72</v>
      </c>
      <c r="E96" s="219" t="s">
        <v>175</v>
      </c>
      <c r="F96" s="18"/>
      <c r="G96" s="18"/>
      <c r="H96" s="18"/>
      <c r="I96" s="13">
        <f t="shared" si="82"/>
        <v>0</v>
      </c>
      <c r="J96" s="12">
        <f t="shared" si="64"/>
        <v>0</v>
      </c>
      <c r="K96" s="13" t="str">
        <f t="shared" si="65"/>
        <v/>
      </c>
      <c r="L96" s="12">
        <v>1000</v>
      </c>
      <c r="M96" s="12">
        <v>1000</v>
      </c>
      <c r="N96" s="12">
        <v>1000</v>
      </c>
      <c r="O96" s="12">
        <v>1000</v>
      </c>
      <c r="P96" s="12">
        <f t="shared" si="62"/>
        <v>0</v>
      </c>
      <c r="Q96" s="13">
        <f t="shared" si="63"/>
        <v>1</v>
      </c>
      <c r="R96" s="12">
        <f t="shared" si="72"/>
        <v>1000</v>
      </c>
      <c r="S96" s="12">
        <f t="shared" si="73"/>
        <v>1000</v>
      </c>
      <c r="T96" s="12">
        <f t="shared" si="74"/>
        <v>1000</v>
      </c>
      <c r="U96" s="12">
        <f t="shared" si="74"/>
        <v>1000</v>
      </c>
      <c r="V96" s="12">
        <f t="shared" si="75"/>
        <v>0</v>
      </c>
      <c r="W96" s="13">
        <f t="shared" si="61"/>
        <v>1</v>
      </c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spans="1:196" s="43" customFormat="1" ht="121.15" hidden="1" customHeight="1" x14ac:dyDescent="0.3">
      <c r="A97" s="206"/>
      <c r="B97" s="40" t="s">
        <v>17</v>
      </c>
      <c r="C97" s="54" t="s">
        <v>200</v>
      </c>
      <c r="D97" s="54" t="s">
        <v>72</v>
      </c>
      <c r="E97" s="220" t="s">
        <v>345</v>
      </c>
      <c r="F97" s="19"/>
      <c r="G97" s="19"/>
      <c r="H97" s="19"/>
      <c r="I97" s="26">
        <f t="shared" si="82"/>
        <v>0</v>
      </c>
      <c r="J97" s="12">
        <f t="shared" si="64"/>
        <v>0</v>
      </c>
      <c r="K97" s="13" t="str">
        <f t="shared" si="65"/>
        <v/>
      </c>
      <c r="L97" s="17"/>
      <c r="M97" s="17"/>
      <c r="N97" s="17"/>
      <c r="O97" s="17"/>
      <c r="P97" s="12">
        <f t="shared" si="62"/>
        <v>0</v>
      </c>
      <c r="Q97" s="13" t="str">
        <f t="shared" si="63"/>
        <v/>
      </c>
      <c r="R97" s="17">
        <f t="shared" si="72"/>
        <v>0</v>
      </c>
      <c r="S97" s="17">
        <f t="shared" si="73"/>
        <v>0</v>
      </c>
      <c r="T97" s="17">
        <f t="shared" si="74"/>
        <v>0</v>
      </c>
      <c r="U97" s="12">
        <f t="shared" si="74"/>
        <v>0</v>
      </c>
      <c r="V97" s="33">
        <f t="shared" si="75"/>
        <v>0</v>
      </c>
      <c r="W97" s="13" t="str">
        <f t="shared" si="61"/>
        <v/>
      </c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</row>
    <row r="98" spans="1:196" ht="36.6" customHeight="1" x14ac:dyDescent="0.3">
      <c r="A98" s="196"/>
      <c r="B98" s="38" t="s">
        <v>17</v>
      </c>
      <c r="C98" s="53" t="s">
        <v>264</v>
      </c>
      <c r="D98" s="53" t="s">
        <v>266</v>
      </c>
      <c r="E98" s="219" t="s">
        <v>265</v>
      </c>
      <c r="F98" s="18">
        <v>688.7</v>
      </c>
      <c r="G98" s="18">
        <v>688.7</v>
      </c>
      <c r="H98" s="18">
        <v>470.9</v>
      </c>
      <c r="I98" s="13">
        <f t="shared" ref="I98" si="83">H98/$H$6</f>
        <v>5.5382518670871303E-4</v>
      </c>
      <c r="J98" s="12">
        <f t="shared" si="64"/>
        <v>-217.80000000000007</v>
      </c>
      <c r="K98" s="13">
        <f t="shared" si="65"/>
        <v>0.68375199651517349</v>
      </c>
      <c r="L98" s="12"/>
      <c r="M98" s="12"/>
      <c r="N98" s="12"/>
      <c r="O98" s="12"/>
      <c r="P98" s="12">
        <f t="shared" si="62"/>
        <v>0</v>
      </c>
      <c r="Q98" s="13" t="str">
        <f t="shared" si="63"/>
        <v/>
      </c>
      <c r="R98" s="12">
        <f t="shared" ref="R98:R99" si="84">SUM(F98,L98)</f>
        <v>688.7</v>
      </c>
      <c r="S98" s="12">
        <f t="shared" ref="S98:S99" si="85">SUM(F98,M98)</f>
        <v>688.7</v>
      </c>
      <c r="T98" s="12">
        <f t="shared" ref="T98:T99" si="86">SUM(G98,N98)</f>
        <v>688.7</v>
      </c>
      <c r="U98" s="12">
        <f t="shared" si="74"/>
        <v>470.9</v>
      </c>
      <c r="V98" s="12">
        <f t="shared" ref="V98" si="87">U98-T98</f>
        <v>-217.80000000000007</v>
      </c>
      <c r="W98" s="13">
        <f t="shared" si="61"/>
        <v>0.68375199651517349</v>
      </c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spans="1:196" s="4" customFormat="1" ht="31.5" customHeight="1" thickBot="1" x14ac:dyDescent="0.35">
      <c r="A99" s="198">
        <v>11</v>
      </c>
      <c r="B99" s="34" t="s">
        <v>30</v>
      </c>
      <c r="C99" s="34" t="s">
        <v>259</v>
      </c>
      <c r="D99" s="34"/>
      <c r="E99" s="199" t="s">
        <v>260</v>
      </c>
      <c r="F99" s="11">
        <f>F100+F101+F102+F104+F105+F106+F107+F108+F109+F111+F114+F115+F117+F118+F126+F131+F133+F134+F135+F120</f>
        <v>22289.399999999998</v>
      </c>
      <c r="G99" s="11">
        <f t="shared" ref="G99:H99" si="88">G100+G101+G102+G104+G105+G106+G107+G108+G109+G111+G114+G115+G117+G118+G126+G131+G133+G134+G135+G120</f>
        <v>22288.1</v>
      </c>
      <c r="H99" s="11">
        <f t="shared" si="88"/>
        <v>17247</v>
      </c>
      <c r="I99" s="16">
        <f t="shared" ref="I99" si="89">H99/$H$6</f>
        <v>2.0284185591771448E-2</v>
      </c>
      <c r="J99" s="11">
        <f t="shared" si="64"/>
        <v>-5041.0999999999985</v>
      </c>
      <c r="K99" s="16">
        <f t="shared" si="65"/>
        <v>0.77382100762290196</v>
      </c>
      <c r="L99" s="11">
        <f>L100+L101+L102+L104+L105+L106+L107+L108+L109+L111+L114+L115+L117+L118+L120+L131+L133+L134+L135</f>
        <v>28591.1</v>
      </c>
      <c r="M99" s="11">
        <f>M100+M101+M102+M104+M105+M106+M107+M108+M109+M111+M114+M115+M117+M118+M120+M131+M133+M134+M135</f>
        <v>28591.1</v>
      </c>
      <c r="N99" s="11">
        <f>N100+N101+N102+N104+N105+N106+N107+N108+N109+N111+N114+N115+N117+N118+N120+N131+N133+N134+N135</f>
        <v>24565</v>
      </c>
      <c r="O99" s="11">
        <f>O100+O101+O102+O104+O105+O106+O107+O108+O109+O111+O114+O115+O117+O118+O131+O133+O134+O135+O120</f>
        <v>10476.1</v>
      </c>
      <c r="P99" s="11">
        <f t="shared" si="62"/>
        <v>-14088.9</v>
      </c>
      <c r="Q99" s="16">
        <f t="shared" si="63"/>
        <v>0.42646448198656628</v>
      </c>
      <c r="R99" s="11">
        <f t="shared" si="84"/>
        <v>50880.5</v>
      </c>
      <c r="S99" s="11">
        <f t="shared" si="85"/>
        <v>50880.5</v>
      </c>
      <c r="T99" s="11">
        <f t="shared" si="86"/>
        <v>46853.1</v>
      </c>
      <c r="U99" s="11">
        <f>U100+U101+U102+U104+U105+U106+U107+U108+U109+U111+U114+U115+U117+U118+U131+U133+U134+U135+U120</f>
        <v>27723.1</v>
      </c>
      <c r="V99" s="11">
        <f t="shared" ref="V99" si="90">U99-T99</f>
        <v>-19130</v>
      </c>
      <c r="W99" s="16">
        <f t="shared" si="61"/>
        <v>0.59170257677720361</v>
      </c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7"/>
      <c r="GF99" s="7"/>
      <c r="GG99" s="7"/>
      <c r="GH99" s="7"/>
      <c r="GI99" s="7"/>
      <c r="GJ99" s="7"/>
      <c r="GK99" s="7"/>
      <c r="GL99" s="7"/>
      <c r="GM99" s="7"/>
      <c r="GN99" s="7"/>
    </row>
    <row r="100" spans="1:196" s="4" customFormat="1" ht="30" customHeight="1" thickBot="1" x14ac:dyDescent="0.35">
      <c r="A100" s="196"/>
      <c r="B100" s="63">
        <v>180404</v>
      </c>
      <c r="C100" s="53" t="s">
        <v>201</v>
      </c>
      <c r="D100" s="53" t="s">
        <v>203</v>
      </c>
      <c r="E100" s="211" t="s">
        <v>202</v>
      </c>
      <c r="F100" s="12">
        <v>351.9</v>
      </c>
      <c r="G100" s="12">
        <v>351.9</v>
      </c>
      <c r="H100" s="12">
        <v>190</v>
      </c>
      <c r="I100" s="25">
        <f t="shared" si="71"/>
        <v>2.2345887762721485E-4</v>
      </c>
      <c r="J100" s="12">
        <f t="shared" si="64"/>
        <v>-161.89999999999998</v>
      </c>
      <c r="K100" s="13">
        <f t="shared" si="65"/>
        <v>0.53992611537368573</v>
      </c>
      <c r="L100" s="12">
        <v>1211.5</v>
      </c>
      <c r="M100" s="12">
        <v>1211.5</v>
      </c>
      <c r="N100" s="12">
        <v>1211.5</v>
      </c>
      <c r="O100" s="12">
        <v>300</v>
      </c>
      <c r="P100" s="12">
        <f t="shared" si="62"/>
        <v>-911.5</v>
      </c>
      <c r="Q100" s="13">
        <f t="shared" si="63"/>
        <v>0.24762690879075527</v>
      </c>
      <c r="R100" s="12">
        <f t="shared" si="72"/>
        <v>1563.4</v>
      </c>
      <c r="S100" s="12">
        <f t="shared" si="73"/>
        <v>1563.4</v>
      </c>
      <c r="T100" s="12">
        <f t="shared" si="74"/>
        <v>1563.4</v>
      </c>
      <c r="U100" s="12">
        <f t="shared" si="74"/>
        <v>490</v>
      </c>
      <c r="V100" s="12">
        <f>U100-T100</f>
        <v>-1073.4000000000001</v>
      </c>
      <c r="W100" s="13">
        <f t="shared" si="61"/>
        <v>0.31341947038505819</v>
      </c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7"/>
      <c r="GF100" s="7"/>
      <c r="GG100" s="7"/>
      <c r="GH100" s="7"/>
      <c r="GI100" s="7"/>
      <c r="GJ100" s="7"/>
      <c r="GK100" s="7"/>
      <c r="GL100" s="7"/>
      <c r="GM100" s="7"/>
      <c r="GN100" s="7"/>
    </row>
    <row r="101" spans="1:196" s="4" customFormat="1" ht="39" customHeight="1" thickBot="1" x14ac:dyDescent="0.35">
      <c r="A101" s="196"/>
      <c r="B101" s="63">
        <v>180404</v>
      </c>
      <c r="C101" s="122" t="s">
        <v>77</v>
      </c>
      <c r="D101" s="122" t="s">
        <v>158</v>
      </c>
      <c r="E101" s="211" t="s">
        <v>159</v>
      </c>
      <c r="F101" s="12"/>
      <c r="G101" s="12"/>
      <c r="H101" s="12"/>
      <c r="I101" s="13">
        <f t="shared" si="71"/>
        <v>0</v>
      </c>
      <c r="J101" s="12">
        <f t="shared" si="64"/>
        <v>0</v>
      </c>
      <c r="K101" s="13" t="str">
        <f t="shared" si="65"/>
        <v/>
      </c>
      <c r="L101" s="12">
        <v>250</v>
      </c>
      <c r="M101" s="12">
        <v>250</v>
      </c>
      <c r="N101" s="12"/>
      <c r="O101" s="12"/>
      <c r="P101" s="12">
        <f t="shared" si="62"/>
        <v>0</v>
      </c>
      <c r="Q101" s="13" t="str">
        <f t="shared" si="63"/>
        <v/>
      </c>
      <c r="R101" s="12">
        <f t="shared" si="72"/>
        <v>250</v>
      </c>
      <c r="S101" s="12">
        <f t="shared" si="73"/>
        <v>250</v>
      </c>
      <c r="T101" s="12">
        <f t="shared" si="74"/>
        <v>0</v>
      </c>
      <c r="U101" s="12">
        <f t="shared" si="74"/>
        <v>0</v>
      </c>
      <c r="V101" s="12">
        <f t="shared" si="75"/>
        <v>0</v>
      </c>
      <c r="W101" s="13" t="str">
        <f t="shared" si="61"/>
        <v/>
      </c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7"/>
      <c r="GF101" s="7"/>
      <c r="GG101" s="7"/>
      <c r="GH101" s="7"/>
      <c r="GI101" s="7"/>
      <c r="GJ101" s="7"/>
      <c r="GK101" s="7"/>
      <c r="GL101" s="7"/>
      <c r="GM101" s="7"/>
      <c r="GN101" s="7"/>
    </row>
    <row r="102" spans="1:196" s="4" customFormat="1" ht="27" customHeight="1" thickBot="1" x14ac:dyDescent="0.35">
      <c r="A102" s="196"/>
      <c r="B102" s="63">
        <v>180404</v>
      </c>
      <c r="C102" s="122" t="s">
        <v>179</v>
      </c>
      <c r="D102" s="122" t="s">
        <v>158</v>
      </c>
      <c r="E102" s="211" t="s">
        <v>180</v>
      </c>
      <c r="F102" s="12"/>
      <c r="G102" s="12"/>
      <c r="H102" s="12"/>
      <c r="I102" s="13">
        <f t="shared" si="71"/>
        <v>0</v>
      </c>
      <c r="J102" s="12">
        <f t="shared" si="64"/>
        <v>0</v>
      </c>
      <c r="K102" s="13" t="str">
        <f t="shared" si="65"/>
        <v/>
      </c>
      <c r="L102" s="12">
        <v>3350</v>
      </c>
      <c r="M102" s="12">
        <v>3350</v>
      </c>
      <c r="N102" s="12">
        <v>3350</v>
      </c>
      <c r="O102" s="12">
        <v>2102.8000000000002</v>
      </c>
      <c r="P102" s="12">
        <f t="shared" si="62"/>
        <v>-1247.1999999999998</v>
      </c>
      <c r="Q102" s="13">
        <f t="shared" si="63"/>
        <v>0.62770149253731344</v>
      </c>
      <c r="R102" s="12">
        <f t="shared" si="72"/>
        <v>3350</v>
      </c>
      <c r="S102" s="12">
        <f t="shared" si="73"/>
        <v>3350</v>
      </c>
      <c r="T102" s="12">
        <f t="shared" si="74"/>
        <v>3350</v>
      </c>
      <c r="U102" s="12">
        <f t="shared" si="74"/>
        <v>2102.8000000000002</v>
      </c>
      <c r="V102" s="12">
        <f t="shared" si="75"/>
        <v>-1247.1999999999998</v>
      </c>
      <c r="W102" s="13">
        <f t="shared" si="61"/>
        <v>0.62770149253731344</v>
      </c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7"/>
      <c r="GF102" s="7"/>
      <c r="GG102" s="7"/>
      <c r="GH102" s="7"/>
      <c r="GI102" s="7"/>
      <c r="GJ102" s="7"/>
      <c r="GK102" s="7"/>
      <c r="GL102" s="7"/>
      <c r="GM102" s="7"/>
      <c r="GN102" s="7"/>
    </row>
    <row r="103" spans="1:196" s="43" customFormat="1" ht="73.5" hidden="1" customHeight="1" x14ac:dyDescent="0.3">
      <c r="A103" s="206"/>
      <c r="B103" s="40"/>
      <c r="C103" s="119"/>
      <c r="D103" s="119"/>
      <c r="E103" s="221" t="s">
        <v>278</v>
      </c>
      <c r="F103" s="17"/>
      <c r="G103" s="17"/>
      <c r="H103" s="17"/>
      <c r="I103" s="26">
        <f t="shared" si="71"/>
        <v>0</v>
      </c>
      <c r="J103" s="12">
        <f t="shared" si="64"/>
        <v>0</v>
      </c>
      <c r="K103" s="13" t="str">
        <f t="shared" si="65"/>
        <v/>
      </c>
      <c r="L103" s="17"/>
      <c r="M103" s="17"/>
      <c r="N103" s="17"/>
      <c r="O103" s="17"/>
      <c r="P103" s="12">
        <f t="shared" si="62"/>
        <v>0</v>
      </c>
      <c r="Q103" s="13" t="str">
        <f t="shared" si="63"/>
        <v/>
      </c>
      <c r="R103" s="17">
        <f t="shared" si="72"/>
        <v>0</v>
      </c>
      <c r="S103" s="17">
        <f t="shared" si="73"/>
        <v>0</v>
      </c>
      <c r="T103" s="17">
        <f t="shared" si="74"/>
        <v>0</v>
      </c>
      <c r="U103" s="12">
        <f t="shared" si="74"/>
        <v>0</v>
      </c>
      <c r="V103" s="17">
        <f t="shared" si="75"/>
        <v>0</v>
      </c>
      <c r="W103" s="13" t="str">
        <f t="shared" si="61"/>
        <v/>
      </c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</row>
    <row r="104" spans="1:196" s="4" customFormat="1" ht="25.9" customHeight="1" thickBot="1" x14ac:dyDescent="0.35">
      <c r="A104" s="196"/>
      <c r="B104" s="63"/>
      <c r="C104" s="122" t="s">
        <v>224</v>
      </c>
      <c r="D104" s="122" t="s">
        <v>158</v>
      </c>
      <c r="E104" s="211" t="s">
        <v>225</v>
      </c>
      <c r="F104" s="12"/>
      <c r="G104" s="12"/>
      <c r="H104" s="12"/>
      <c r="I104" s="13">
        <f t="shared" si="71"/>
        <v>0</v>
      </c>
      <c r="J104" s="12">
        <f t="shared" si="64"/>
        <v>0</v>
      </c>
      <c r="K104" s="13" t="str">
        <f t="shared" si="65"/>
        <v/>
      </c>
      <c r="L104" s="12">
        <v>2599.5</v>
      </c>
      <c r="M104" s="12">
        <v>2599.5</v>
      </c>
      <c r="N104" s="12">
        <v>2089.5</v>
      </c>
      <c r="O104" s="12">
        <v>1539.5</v>
      </c>
      <c r="P104" s="12">
        <f t="shared" si="62"/>
        <v>-550</v>
      </c>
      <c r="Q104" s="13">
        <f t="shared" si="63"/>
        <v>0.73677913376405835</v>
      </c>
      <c r="R104" s="12">
        <f t="shared" si="72"/>
        <v>2599.5</v>
      </c>
      <c r="S104" s="12">
        <f t="shared" si="73"/>
        <v>2599.5</v>
      </c>
      <c r="T104" s="12">
        <f t="shared" si="74"/>
        <v>2089.5</v>
      </c>
      <c r="U104" s="12">
        <f t="shared" si="74"/>
        <v>1539.5</v>
      </c>
      <c r="V104" s="12">
        <f t="shared" si="75"/>
        <v>-550</v>
      </c>
      <c r="W104" s="13">
        <f t="shared" si="61"/>
        <v>0.73677913376405835</v>
      </c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7"/>
      <c r="GF104" s="7"/>
      <c r="GG104" s="7"/>
      <c r="GH104" s="7"/>
      <c r="GI104" s="7"/>
      <c r="GJ104" s="7"/>
      <c r="GK104" s="7"/>
      <c r="GL104" s="7"/>
      <c r="GM104" s="7"/>
      <c r="GN104" s="7"/>
    </row>
    <row r="105" spans="1:196" s="4" customFormat="1" ht="25.9" hidden="1" customHeight="1" thickBot="1" x14ac:dyDescent="0.35">
      <c r="A105" s="196"/>
      <c r="B105" s="63"/>
      <c r="C105" s="122" t="s">
        <v>247</v>
      </c>
      <c r="D105" s="122" t="s">
        <v>158</v>
      </c>
      <c r="E105" s="211" t="s">
        <v>248</v>
      </c>
      <c r="F105" s="12"/>
      <c r="G105" s="12"/>
      <c r="H105" s="12"/>
      <c r="I105" s="13">
        <f t="shared" ref="I105" si="91">H105/$H$6</f>
        <v>0</v>
      </c>
      <c r="J105" s="12">
        <f t="shared" si="64"/>
        <v>0</v>
      </c>
      <c r="K105" s="13" t="str">
        <f t="shared" si="65"/>
        <v/>
      </c>
      <c r="L105" s="12"/>
      <c r="M105" s="12"/>
      <c r="N105" s="12"/>
      <c r="O105" s="12"/>
      <c r="P105" s="12">
        <f t="shared" si="62"/>
        <v>0</v>
      </c>
      <c r="Q105" s="13" t="str">
        <f t="shared" si="63"/>
        <v/>
      </c>
      <c r="R105" s="12">
        <f t="shared" ref="R105" si="92">SUM(F105,L105)</f>
        <v>0</v>
      </c>
      <c r="S105" s="12">
        <f t="shared" ref="S105" si="93">SUM(F105,M105)</f>
        <v>0</v>
      </c>
      <c r="T105" s="12">
        <f t="shared" ref="T105" si="94">SUM(G105,N105)</f>
        <v>0</v>
      </c>
      <c r="U105" s="12">
        <f t="shared" si="74"/>
        <v>0</v>
      </c>
      <c r="V105" s="12">
        <f t="shared" ref="V105" si="95">U105-T105</f>
        <v>0</v>
      </c>
      <c r="W105" s="13" t="str">
        <f t="shared" si="61"/>
        <v/>
      </c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7"/>
      <c r="GF105" s="7"/>
      <c r="GG105" s="7"/>
      <c r="GH105" s="7"/>
      <c r="GI105" s="7"/>
      <c r="GJ105" s="7"/>
      <c r="GK105" s="7"/>
      <c r="GL105" s="7"/>
      <c r="GM105" s="7"/>
      <c r="GN105" s="7"/>
    </row>
    <row r="106" spans="1:196" s="4" customFormat="1" ht="34.15" hidden="1" customHeight="1" thickBot="1" x14ac:dyDescent="0.35">
      <c r="A106" s="196"/>
      <c r="B106" s="63"/>
      <c r="C106" s="122" t="s">
        <v>273</v>
      </c>
      <c r="D106" s="122" t="s">
        <v>158</v>
      </c>
      <c r="E106" s="211" t="s">
        <v>274</v>
      </c>
      <c r="F106" s="12"/>
      <c r="G106" s="12"/>
      <c r="H106" s="12"/>
      <c r="I106" s="13">
        <f t="shared" ref="I106" si="96">H106/$H$6</f>
        <v>0</v>
      </c>
      <c r="J106" s="12">
        <f t="shared" si="64"/>
        <v>0</v>
      </c>
      <c r="K106" s="13" t="str">
        <f t="shared" si="65"/>
        <v/>
      </c>
      <c r="L106" s="12"/>
      <c r="M106" s="12"/>
      <c r="N106" s="12"/>
      <c r="O106" s="12"/>
      <c r="P106" s="12">
        <f t="shared" si="62"/>
        <v>0</v>
      </c>
      <c r="Q106" s="13" t="str">
        <f t="shared" si="63"/>
        <v/>
      </c>
      <c r="R106" s="12">
        <f t="shared" ref="R106" si="97">SUM(F106,L106)</f>
        <v>0</v>
      </c>
      <c r="S106" s="12">
        <f t="shared" ref="S106" si="98">SUM(F106,M106)</f>
        <v>0</v>
      </c>
      <c r="T106" s="12">
        <f t="shared" ref="T106" si="99">SUM(G106,N106)</f>
        <v>0</v>
      </c>
      <c r="U106" s="12">
        <f t="shared" si="74"/>
        <v>0</v>
      </c>
      <c r="V106" s="12">
        <f t="shared" ref="V106" si="100">U106-T106</f>
        <v>0</v>
      </c>
      <c r="W106" s="13" t="str">
        <f t="shared" si="61"/>
        <v/>
      </c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7"/>
      <c r="GF106" s="7"/>
      <c r="GG106" s="7"/>
      <c r="GH106" s="7"/>
      <c r="GI106" s="7"/>
      <c r="GJ106" s="7"/>
      <c r="GK106" s="7"/>
      <c r="GL106" s="7"/>
      <c r="GM106" s="7"/>
      <c r="GN106" s="7"/>
    </row>
    <row r="107" spans="1:196" s="4" customFormat="1" ht="34.9" hidden="1" customHeight="1" thickBot="1" x14ac:dyDescent="0.35">
      <c r="A107" s="196"/>
      <c r="B107" s="63">
        <v>180404</v>
      </c>
      <c r="C107" s="122" t="s">
        <v>160</v>
      </c>
      <c r="D107" s="122" t="s">
        <v>158</v>
      </c>
      <c r="E107" s="211" t="s">
        <v>185</v>
      </c>
      <c r="F107" s="12"/>
      <c r="G107" s="12"/>
      <c r="H107" s="12"/>
      <c r="I107" s="13">
        <f t="shared" si="71"/>
        <v>0</v>
      </c>
      <c r="J107" s="12">
        <f t="shared" si="64"/>
        <v>0</v>
      </c>
      <c r="K107" s="13" t="str">
        <f t="shared" si="65"/>
        <v/>
      </c>
      <c r="L107" s="12"/>
      <c r="M107" s="12"/>
      <c r="N107" s="12"/>
      <c r="O107" s="12"/>
      <c r="P107" s="12">
        <f t="shared" si="62"/>
        <v>0</v>
      </c>
      <c r="Q107" s="13" t="str">
        <f t="shared" si="63"/>
        <v/>
      </c>
      <c r="R107" s="12">
        <f t="shared" si="72"/>
        <v>0</v>
      </c>
      <c r="S107" s="12">
        <f t="shared" si="73"/>
        <v>0</v>
      </c>
      <c r="T107" s="12">
        <f t="shared" si="74"/>
        <v>0</v>
      </c>
      <c r="U107" s="12">
        <f t="shared" si="74"/>
        <v>0</v>
      </c>
      <c r="V107" s="12">
        <f t="shared" si="75"/>
        <v>0</v>
      </c>
      <c r="W107" s="13" t="str">
        <f t="shared" ref="W107:W177" si="101">IFERROR(100%*(U107/T107),"")</f>
        <v/>
      </c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7"/>
      <c r="GF107" s="7"/>
      <c r="GG107" s="7"/>
      <c r="GH107" s="7"/>
      <c r="GI107" s="7"/>
      <c r="GJ107" s="7"/>
      <c r="GK107" s="7"/>
      <c r="GL107" s="7"/>
      <c r="GM107" s="7"/>
      <c r="GN107" s="7"/>
    </row>
    <row r="108" spans="1:196" s="4" customFormat="1" ht="37.5" customHeight="1" thickBot="1" x14ac:dyDescent="0.35">
      <c r="A108" s="196"/>
      <c r="B108" s="63">
        <v>180404</v>
      </c>
      <c r="C108" s="122" t="s">
        <v>176</v>
      </c>
      <c r="D108" s="122" t="s">
        <v>158</v>
      </c>
      <c r="E108" s="211" t="s">
        <v>177</v>
      </c>
      <c r="F108" s="12"/>
      <c r="G108" s="12"/>
      <c r="H108" s="12"/>
      <c r="I108" s="13">
        <f t="shared" si="71"/>
        <v>0</v>
      </c>
      <c r="J108" s="12">
        <f t="shared" si="64"/>
        <v>0</v>
      </c>
      <c r="K108" s="13" t="str">
        <f t="shared" si="65"/>
        <v/>
      </c>
      <c r="L108" s="12">
        <v>220</v>
      </c>
      <c r="M108" s="12">
        <v>220</v>
      </c>
      <c r="N108" s="12">
        <v>220</v>
      </c>
      <c r="O108" s="12">
        <v>19.899999999999999</v>
      </c>
      <c r="P108" s="12">
        <f t="shared" si="62"/>
        <v>-200.1</v>
      </c>
      <c r="Q108" s="13">
        <f t="shared" si="63"/>
        <v>9.0454545454545454E-2</v>
      </c>
      <c r="R108" s="12">
        <f t="shared" si="72"/>
        <v>220</v>
      </c>
      <c r="S108" s="12">
        <f t="shared" si="73"/>
        <v>220</v>
      </c>
      <c r="T108" s="12">
        <f t="shared" si="74"/>
        <v>220</v>
      </c>
      <c r="U108" s="12">
        <f t="shared" si="74"/>
        <v>19.899999999999999</v>
      </c>
      <c r="V108" s="12">
        <f t="shared" si="75"/>
        <v>-200.1</v>
      </c>
      <c r="W108" s="13">
        <f t="shared" si="101"/>
        <v>9.0454545454545454E-2</v>
      </c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7"/>
      <c r="GF108" s="7"/>
      <c r="GG108" s="7"/>
      <c r="GH108" s="7"/>
      <c r="GI108" s="7"/>
      <c r="GJ108" s="7"/>
      <c r="GK108" s="7"/>
      <c r="GL108" s="7"/>
      <c r="GM108" s="7"/>
      <c r="GN108" s="7"/>
    </row>
    <row r="109" spans="1:196" s="4" customFormat="1" ht="42" customHeight="1" thickBot="1" x14ac:dyDescent="0.35">
      <c r="A109" s="196"/>
      <c r="B109" s="63"/>
      <c r="C109" s="122" t="s">
        <v>295</v>
      </c>
      <c r="D109" s="122" t="s">
        <v>158</v>
      </c>
      <c r="E109" s="211" t="s">
        <v>296</v>
      </c>
      <c r="F109" s="12"/>
      <c r="G109" s="12"/>
      <c r="H109" s="12"/>
      <c r="I109" s="13">
        <f t="shared" si="71"/>
        <v>0</v>
      </c>
      <c r="J109" s="12">
        <f t="shared" si="64"/>
        <v>0</v>
      </c>
      <c r="K109" s="13" t="str">
        <f t="shared" si="65"/>
        <v/>
      </c>
      <c r="L109" s="12">
        <v>4965.8999999999996</v>
      </c>
      <c r="M109" s="12">
        <v>4965.8999999999996</v>
      </c>
      <c r="N109" s="12">
        <v>2465.9</v>
      </c>
      <c r="O109" s="12">
        <v>2285.9</v>
      </c>
      <c r="P109" s="12">
        <f t="shared" si="62"/>
        <v>-180</v>
      </c>
      <c r="Q109" s="13">
        <f t="shared" si="63"/>
        <v>0.92700433918650393</v>
      </c>
      <c r="R109" s="12">
        <f t="shared" si="72"/>
        <v>4965.8999999999996</v>
      </c>
      <c r="S109" s="12">
        <f t="shared" si="73"/>
        <v>4965.8999999999996</v>
      </c>
      <c r="T109" s="12">
        <f t="shared" si="74"/>
        <v>2465.9</v>
      </c>
      <c r="U109" s="12">
        <f t="shared" si="74"/>
        <v>2285.9</v>
      </c>
      <c r="V109" s="12">
        <f t="shared" si="75"/>
        <v>-180</v>
      </c>
      <c r="W109" s="13">
        <f t="shared" si="101"/>
        <v>0.92700433918650393</v>
      </c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7"/>
      <c r="GF109" s="7"/>
      <c r="GG109" s="7"/>
      <c r="GH109" s="7"/>
      <c r="GI109" s="7"/>
      <c r="GJ109" s="7"/>
      <c r="GK109" s="7"/>
      <c r="GL109" s="7"/>
      <c r="GM109" s="7"/>
      <c r="GN109" s="7"/>
    </row>
    <row r="110" spans="1:196" s="4" customFormat="1" ht="28.5" customHeight="1" thickBot="1" x14ac:dyDescent="0.35">
      <c r="A110" s="196"/>
      <c r="B110" s="63"/>
      <c r="C110" s="122"/>
      <c r="D110" s="122"/>
      <c r="E110" s="211" t="s">
        <v>380</v>
      </c>
      <c r="F110" s="12"/>
      <c r="G110" s="12"/>
      <c r="H110" s="12"/>
      <c r="I110" s="13">
        <f t="shared" ref="I110" si="102">H110/$H$6</f>
        <v>0</v>
      </c>
      <c r="J110" s="12">
        <f t="shared" si="64"/>
        <v>0</v>
      </c>
      <c r="K110" s="13" t="str">
        <f t="shared" ref="K110" si="103">IFERROR(100%*(H110/G110),"")</f>
        <v/>
      </c>
      <c r="L110" s="12">
        <v>1936</v>
      </c>
      <c r="M110" s="12">
        <v>1936</v>
      </c>
      <c r="N110" s="12">
        <v>1936</v>
      </c>
      <c r="O110" s="12">
        <v>1936</v>
      </c>
      <c r="P110" s="12">
        <f t="shared" si="62"/>
        <v>0</v>
      </c>
      <c r="Q110" s="13">
        <f t="shared" si="63"/>
        <v>1</v>
      </c>
      <c r="R110" s="12">
        <f t="shared" ref="R110" si="104">SUM(F110,L110)</f>
        <v>1936</v>
      </c>
      <c r="S110" s="12">
        <f t="shared" ref="S110" si="105">SUM(F110,M110)</f>
        <v>1936</v>
      </c>
      <c r="T110" s="12">
        <f t="shared" ref="T110" si="106">SUM(G110,N110)</f>
        <v>1936</v>
      </c>
      <c r="U110" s="12">
        <f t="shared" ref="U110" si="107">SUM(H110,O110)</f>
        <v>1936</v>
      </c>
      <c r="V110" s="12">
        <f t="shared" ref="V110" si="108">U110-T110</f>
        <v>0</v>
      </c>
      <c r="W110" s="13">
        <f t="shared" ref="W110" si="109">IFERROR(100%*(U110/T110),"")</f>
        <v>1</v>
      </c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7"/>
      <c r="GF110" s="7"/>
      <c r="GG110" s="7"/>
      <c r="GH110" s="7"/>
      <c r="GI110" s="7"/>
      <c r="GJ110" s="7"/>
      <c r="GK110" s="7"/>
      <c r="GL110" s="7"/>
      <c r="GM110" s="7"/>
      <c r="GN110" s="7"/>
    </row>
    <row r="111" spans="1:196" s="4" customFormat="1" ht="54.6" hidden="1" customHeight="1" thickBot="1" x14ac:dyDescent="0.35">
      <c r="A111" s="196"/>
      <c r="B111" s="63">
        <v>180404</v>
      </c>
      <c r="C111" s="122" t="s">
        <v>189</v>
      </c>
      <c r="D111" s="122" t="s">
        <v>76</v>
      </c>
      <c r="E111" s="211" t="s">
        <v>211</v>
      </c>
      <c r="F111" s="12"/>
      <c r="G111" s="12"/>
      <c r="H111" s="12"/>
      <c r="I111" s="13">
        <f t="shared" si="71"/>
        <v>0</v>
      </c>
      <c r="J111" s="12">
        <f t="shared" si="64"/>
        <v>0</v>
      </c>
      <c r="K111" s="13" t="str">
        <f t="shared" si="65"/>
        <v/>
      </c>
      <c r="L111" s="12"/>
      <c r="M111" s="12"/>
      <c r="N111" s="12"/>
      <c r="O111" s="12"/>
      <c r="P111" s="12">
        <f t="shared" si="62"/>
        <v>0</v>
      </c>
      <c r="Q111" s="13" t="str">
        <f t="shared" si="63"/>
        <v/>
      </c>
      <c r="R111" s="12">
        <f t="shared" si="72"/>
        <v>0</v>
      </c>
      <c r="S111" s="12">
        <f t="shared" si="73"/>
        <v>0</v>
      </c>
      <c r="T111" s="12">
        <f t="shared" si="74"/>
        <v>0</v>
      </c>
      <c r="U111" s="12">
        <f t="shared" si="74"/>
        <v>0</v>
      </c>
      <c r="V111" s="12">
        <f t="shared" si="75"/>
        <v>0</v>
      </c>
      <c r="W111" s="13" t="str">
        <f t="shared" si="101"/>
        <v/>
      </c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7"/>
      <c r="GF111" s="7"/>
      <c r="GG111" s="7"/>
      <c r="GH111" s="7"/>
      <c r="GI111" s="7"/>
      <c r="GJ111" s="7"/>
      <c r="GK111" s="7"/>
      <c r="GL111" s="7"/>
      <c r="GM111" s="7"/>
      <c r="GN111" s="7"/>
    </row>
    <row r="112" spans="1:196" s="66" customFormat="1" ht="69" hidden="1" customHeight="1" thickBot="1" x14ac:dyDescent="0.35">
      <c r="A112" s="206"/>
      <c r="B112" s="64"/>
      <c r="C112" s="123"/>
      <c r="D112" s="123"/>
      <c r="E112" s="214" t="s">
        <v>277</v>
      </c>
      <c r="F112" s="17"/>
      <c r="G112" s="17"/>
      <c r="H112" s="17"/>
      <c r="I112" s="26">
        <f t="shared" si="71"/>
        <v>0</v>
      </c>
      <c r="J112" s="12">
        <f t="shared" si="64"/>
        <v>0</v>
      </c>
      <c r="K112" s="13" t="str">
        <f t="shared" si="65"/>
        <v/>
      </c>
      <c r="L112" s="17"/>
      <c r="M112" s="17"/>
      <c r="N112" s="17"/>
      <c r="O112" s="17"/>
      <c r="P112" s="12">
        <f t="shared" si="62"/>
        <v>0</v>
      </c>
      <c r="Q112" s="13" t="str">
        <f t="shared" si="63"/>
        <v/>
      </c>
      <c r="R112" s="17">
        <f t="shared" si="72"/>
        <v>0</v>
      </c>
      <c r="S112" s="17">
        <f t="shared" si="73"/>
        <v>0</v>
      </c>
      <c r="T112" s="17">
        <f t="shared" si="74"/>
        <v>0</v>
      </c>
      <c r="U112" s="12">
        <f t="shared" si="74"/>
        <v>0</v>
      </c>
      <c r="V112" s="17">
        <f t="shared" si="75"/>
        <v>0</v>
      </c>
      <c r="W112" s="13" t="str">
        <f t="shared" si="101"/>
        <v/>
      </c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65"/>
      <c r="GF112" s="65"/>
      <c r="GG112" s="65"/>
      <c r="GH112" s="65"/>
      <c r="GI112" s="65"/>
      <c r="GJ112" s="65"/>
      <c r="GK112" s="65"/>
      <c r="GL112" s="65"/>
      <c r="GM112" s="65"/>
      <c r="GN112" s="65"/>
    </row>
    <row r="113" spans="1:196" s="66" customFormat="1" ht="63.6" hidden="1" customHeight="1" thickBot="1" x14ac:dyDescent="0.35">
      <c r="A113" s="206"/>
      <c r="B113" s="64"/>
      <c r="C113" s="123"/>
      <c r="D113" s="123"/>
      <c r="E113" s="214" t="s">
        <v>276</v>
      </c>
      <c r="F113" s="17"/>
      <c r="G113" s="17"/>
      <c r="H113" s="17"/>
      <c r="I113" s="26">
        <f t="shared" ref="I113" si="110">H113/$H$6</f>
        <v>0</v>
      </c>
      <c r="J113" s="12">
        <f t="shared" si="64"/>
        <v>0</v>
      </c>
      <c r="K113" s="13" t="str">
        <f t="shared" si="65"/>
        <v/>
      </c>
      <c r="L113" s="17"/>
      <c r="M113" s="17"/>
      <c r="N113" s="17"/>
      <c r="O113" s="17"/>
      <c r="P113" s="12">
        <f t="shared" si="62"/>
        <v>0</v>
      </c>
      <c r="Q113" s="13" t="str">
        <f t="shared" si="63"/>
        <v/>
      </c>
      <c r="R113" s="17">
        <f t="shared" ref="R113" si="111">SUM(F113,L113)</f>
        <v>0</v>
      </c>
      <c r="S113" s="17">
        <f t="shared" ref="S113" si="112">SUM(F113,M113)</f>
        <v>0</v>
      </c>
      <c r="T113" s="17">
        <f t="shared" ref="T113" si="113">SUM(G113,N113)</f>
        <v>0</v>
      </c>
      <c r="U113" s="12">
        <f t="shared" si="74"/>
        <v>0</v>
      </c>
      <c r="V113" s="17">
        <f t="shared" ref="V113" si="114">U113-T113</f>
        <v>0</v>
      </c>
      <c r="W113" s="13" t="str">
        <f t="shared" si="101"/>
        <v/>
      </c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65"/>
      <c r="GF113" s="65"/>
      <c r="GG113" s="65"/>
      <c r="GH113" s="65"/>
      <c r="GI113" s="65"/>
      <c r="GJ113" s="65"/>
      <c r="GK113" s="65"/>
      <c r="GL113" s="65"/>
      <c r="GM113" s="65"/>
      <c r="GN113" s="65"/>
    </row>
    <row r="114" spans="1:196" s="4" customFormat="1" ht="40.15" hidden="1" customHeight="1" thickBot="1" x14ac:dyDescent="0.35">
      <c r="A114" s="196"/>
      <c r="B114" s="63"/>
      <c r="C114" s="122" t="s">
        <v>198</v>
      </c>
      <c r="D114" s="122" t="s">
        <v>76</v>
      </c>
      <c r="E114" s="211" t="s">
        <v>199</v>
      </c>
      <c r="F114" s="12"/>
      <c r="G114" s="12"/>
      <c r="H114" s="12"/>
      <c r="I114" s="13">
        <f t="shared" si="71"/>
        <v>0</v>
      </c>
      <c r="J114" s="12">
        <f t="shared" si="64"/>
        <v>0</v>
      </c>
      <c r="K114" s="13" t="str">
        <f t="shared" si="65"/>
        <v/>
      </c>
      <c r="L114" s="12"/>
      <c r="M114" s="12"/>
      <c r="N114" s="12"/>
      <c r="O114" s="12"/>
      <c r="P114" s="12">
        <f t="shared" si="62"/>
        <v>0</v>
      </c>
      <c r="Q114" s="13" t="str">
        <f t="shared" si="63"/>
        <v/>
      </c>
      <c r="R114" s="12">
        <f t="shared" si="72"/>
        <v>0</v>
      </c>
      <c r="S114" s="12">
        <f t="shared" si="73"/>
        <v>0</v>
      </c>
      <c r="T114" s="12">
        <f t="shared" si="74"/>
        <v>0</v>
      </c>
      <c r="U114" s="12">
        <f t="shared" si="74"/>
        <v>0</v>
      </c>
      <c r="V114" s="12">
        <f t="shared" si="75"/>
        <v>0</v>
      </c>
      <c r="W114" s="13" t="str">
        <f t="shared" si="101"/>
        <v/>
      </c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7"/>
      <c r="GF114" s="7"/>
      <c r="GG114" s="7"/>
      <c r="GH114" s="7"/>
      <c r="GI114" s="7"/>
      <c r="GJ114" s="7"/>
      <c r="GK114" s="7"/>
      <c r="GL114" s="7"/>
      <c r="GM114" s="7"/>
      <c r="GN114" s="7"/>
    </row>
    <row r="115" spans="1:196" s="4" customFormat="1" ht="36.75" customHeight="1" thickBot="1" x14ac:dyDescent="0.35">
      <c r="A115" s="196"/>
      <c r="B115" s="63"/>
      <c r="C115" s="122" t="s">
        <v>256</v>
      </c>
      <c r="D115" s="122" t="s">
        <v>76</v>
      </c>
      <c r="E115" s="211" t="s">
        <v>348</v>
      </c>
      <c r="F115" s="12"/>
      <c r="G115" s="12"/>
      <c r="H115" s="12"/>
      <c r="I115" s="13">
        <f t="shared" ref="I115" si="115">H115/$H$6</f>
        <v>0</v>
      </c>
      <c r="J115" s="12">
        <f t="shared" si="64"/>
        <v>0</v>
      </c>
      <c r="K115" s="13" t="str">
        <f t="shared" si="65"/>
        <v/>
      </c>
      <c r="L115" s="12">
        <v>160</v>
      </c>
      <c r="M115" s="12">
        <v>160</v>
      </c>
      <c r="N115" s="12">
        <v>160</v>
      </c>
      <c r="O115" s="12"/>
      <c r="P115" s="12">
        <f t="shared" si="62"/>
        <v>-160</v>
      </c>
      <c r="Q115" s="13">
        <f t="shared" si="63"/>
        <v>0</v>
      </c>
      <c r="R115" s="12">
        <f t="shared" ref="R115" si="116">SUM(F115,L115)</f>
        <v>160</v>
      </c>
      <c r="S115" s="12">
        <f t="shared" ref="S115" si="117">SUM(F115,M115)</f>
        <v>160</v>
      </c>
      <c r="T115" s="12">
        <f t="shared" ref="T115" si="118">SUM(G115,N115)</f>
        <v>160</v>
      </c>
      <c r="U115" s="12">
        <f t="shared" si="74"/>
        <v>0</v>
      </c>
      <c r="V115" s="12">
        <f t="shared" ref="V115" si="119">U115-T115</f>
        <v>-160</v>
      </c>
      <c r="W115" s="13">
        <f t="shared" si="101"/>
        <v>0</v>
      </c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7"/>
      <c r="GF115" s="7"/>
      <c r="GG115" s="7"/>
      <c r="GH115" s="7"/>
      <c r="GI115" s="7"/>
      <c r="GJ115" s="7"/>
      <c r="GK115" s="7"/>
      <c r="GL115" s="7"/>
      <c r="GM115" s="7"/>
      <c r="GN115" s="7"/>
    </row>
    <row r="116" spans="1:196" s="66" customFormat="1" ht="52.9" hidden="1" customHeight="1" thickBot="1" x14ac:dyDescent="0.35">
      <c r="A116" s="206"/>
      <c r="B116" s="64"/>
      <c r="C116" s="123"/>
      <c r="D116" s="123"/>
      <c r="E116" s="214" t="s">
        <v>257</v>
      </c>
      <c r="F116" s="17"/>
      <c r="G116" s="17"/>
      <c r="H116" s="17"/>
      <c r="I116" s="26">
        <f t="shared" ref="I116" si="120">H116/$H$6</f>
        <v>0</v>
      </c>
      <c r="J116" s="12">
        <f t="shared" si="64"/>
        <v>0</v>
      </c>
      <c r="K116" s="13" t="str">
        <f t="shared" si="65"/>
        <v/>
      </c>
      <c r="L116" s="17"/>
      <c r="M116" s="17"/>
      <c r="N116" s="17"/>
      <c r="O116" s="17"/>
      <c r="P116" s="12">
        <f t="shared" si="62"/>
        <v>0</v>
      </c>
      <c r="Q116" s="13" t="str">
        <f t="shared" si="63"/>
        <v/>
      </c>
      <c r="R116" s="17">
        <f t="shared" ref="R116" si="121">SUM(F116,L116)</f>
        <v>0</v>
      </c>
      <c r="S116" s="17">
        <f t="shared" ref="S116" si="122">SUM(F116,M116)</f>
        <v>0</v>
      </c>
      <c r="T116" s="17">
        <f t="shared" ref="T116" si="123">SUM(G116,N116)</f>
        <v>0</v>
      </c>
      <c r="U116" s="12">
        <f t="shared" si="74"/>
        <v>0</v>
      </c>
      <c r="V116" s="17">
        <f t="shared" ref="V116" si="124">U116-T116</f>
        <v>0</v>
      </c>
      <c r="W116" s="13" t="str">
        <f t="shared" si="101"/>
        <v/>
      </c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65"/>
      <c r="GF116" s="65"/>
      <c r="GG116" s="65"/>
      <c r="GH116" s="65"/>
      <c r="GI116" s="65"/>
      <c r="GJ116" s="65"/>
      <c r="GK116" s="65"/>
      <c r="GL116" s="65"/>
      <c r="GM116" s="65"/>
      <c r="GN116" s="65"/>
    </row>
    <row r="117" spans="1:196" s="4" customFormat="1" ht="56.25" customHeight="1" thickBot="1" x14ac:dyDescent="0.35">
      <c r="A117" s="196"/>
      <c r="B117" s="63"/>
      <c r="C117" s="122" t="s">
        <v>169</v>
      </c>
      <c r="D117" s="122" t="s">
        <v>78</v>
      </c>
      <c r="E117" s="211" t="s">
        <v>170</v>
      </c>
      <c r="F117" s="12">
        <v>21651.3</v>
      </c>
      <c r="G117" s="12">
        <v>21650</v>
      </c>
      <c r="H117" s="12">
        <v>16919.5</v>
      </c>
      <c r="I117" s="13">
        <f t="shared" si="71"/>
        <v>1.9899013052703484E-2</v>
      </c>
      <c r="J117" s="12">
        <f t="shared" si="64"/>
        <v>-4730.5</v>
      </c>
      <c r="K117" s="13">
        <f t="shared" si="65"/>
        <v>0.78150115473441106</v>
      </c>
      <c r="L117" s="12">
        <v>14366.1</v>
      </c>
      <c r="M117" s="12">
        <v>14366.1</v>
      </c>
      <c r="N117" s="12">
        <v>13600</v>
      </c>
      <c r="O117" s="12">
        <v>2766.1</v>
      </c>
      <c r="P117" s="12">
        <f t="shared" si="62"/>
        <v>-10833.9</v>
      </c>
      <c r="Q117" s="13">
        <f t="shared" si="63"/>
        <v>0.20338970588235294</v>
      </c>
      <c r="R117" s="12">
        <f t="shared" si="72"/>
        <v>36017.4</v>
      </c>
      <c r="S117" s="12">
        <f t="shared" si="73"/>
        <v>36017.4</v>
      </c>
      <c r="T117" s="12">
        <f t="shared" si="74"/>
        <v>35250</v>
      </c>
      <c r="U117" s="12">
        <f t="shared" si="74"/>
        <v>19685.599999999999</v>
      </c>
      <c r="V117" s="12">
        <f t="shared" si="75"/>
        <v>-15564.400000000001</v>
      </c>
      <c r="W117" s="13">
        <f t="shared" si="101"/>
        <v>0.55845673758865244</v>
      </c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7"/>
      <c r="GF117" s="7"/>
      <c r="GG117" s="7"/>
      <c r="GH117" s="7"/>
      <c r="GI117" s="7"/>
      <c r="GJ117" s="7"/>
      <c r="GK117" s="7"/>
      <c r="GL117" s="7"/>
      <c r="GM117" s="7"/>
      <c r="GN117" s="7"/>
    </row>
    <row r="118" spans="1:196" s="4" customFormat="1" ht="42" hidden="1" customHeight="1" thickBot="1" x14ac:dyDescent="0.35">
      <c r="A118" s="196"/>
      <c r="B118" s="63"/>
      <c r="C118" s="122" t="s">
        <v>228</v>
      </c>
      <c r="D118" s="122" t="s">
        <v>229</v>
      </c>
      <c r="E118" s="211" t="s">
        <v>230</v>
      </c>
      <c r="F118" s="12"/>
      <c r="G118" s="12"/>
      <c r="H118" s="12"/>
      <c r="I118" s="13">
        <f t="shared" si="71"/>
        <v>0</v>
      </c>
      <c r="J118" s="12">
        <f t="shared" si="64"/>
        <v>0</v>
      </c>
      <c r="K118" s="13" t="str">
        <f t="shared" si="65"/>
        <v/>
      </c>
      <c r="L118" s="12"/>
      <c r="M118" s="12"/>
      <c r="N118" s="12"/>
      <c r="O118" s="12"/>
      <c r="P118" s="12">
        <f t="shared" si="62"/>
        <v>0</v>
      </c>
      <c r="Q118" s="13" t="str">
        <f t="shared" si="63"/>
        <v/>
      </c>
      <c r="R118" s="12">
        <f t="shared" si="72"/>
        <v>0</v>
      </c>
      <c r="S118" s="12">
        <f t="shared" si="73"/>
        <v>0</v>
      </c>
      <c r="T118" s="12">
        <f t="shared" si="74"/>
        <v>0</v>
      </c>
      <c r="U118" s="12">
        <f>SUM(H118,O118)</f>
        <v>0</v>
      </c>
      <c r="V118" s="12">
        <f>U118-T118</f>
        <v>0</v>
      </c>
      <c r="W118" s="13" t="str">
        <f>IFERROR(100%*(U118/T118),"")</f>
        <v/>
      </c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7"/>
      <c r="GF118" s="7"/>
      <c r="GG118" s="7"/>
      <c r="GH118" s="7"/>
      <c r="GI118" s="7"/>
      <c r="GJ118" s="7"/>
      <c r="GK118" s="7"/>
      <c r="GL118" s="7"/>
      <c r="GM118" s="7"/>
      <c r="GN118" s="7"/>
    </row>
    <row r="119" spans="1:196" s="4" customFormat="1" ht="58.5" hidden="1" customHeight="1" thickBot="1" x14ac:dyDescent="0.35">
      <c r="A119" s="196">
        <v>21</v>
      </c>
      <c r="B119" s="63">
        <v>180404</v>
      </c>
      <c r="C119" s="122" t="s">
        <v>144</v>
      </c>
      <c r="D119" s="122" t="s">
        <v>79</v>
      </c>
      <c r="E119" s="211" t="s">
        <v>82</v>
      </c>
      <c r="F119" s="12"/>
      <c r="G119" s="12"/>
      <c r="H119" s="12"/>
      <c r="I119" s="13">
        <f t="shared" si="71"/>
        <v>0</v>
      </c>
      <c r="J119" s="12">
        <f t="shared" si="64"/>
        <v>0</v>
      </c>
      <c r="K119" s="13" t="str">
        <f t="shared" si="65"/>
        <v/>
      </c>
      <c r="L119" s="12"/>
      <c r="M119" s="12"/>
      <c r="N119" s="12"/>
      <c r="O119" s="12"/>
      <c r="P119" s="12">
        <f t="shared" si="62"/>
        <v>0</v>
      </c>
      <c r="Q119" s="13" t="str">
        <f t="shared" si="63"/>
        <v/>
      </c>
      <c r="R119" s="12">
        <f t="shared" si="72"/>
        <v>0</v>
      </c>
      <c r="S119" s="12">
        <f t="shared" si="73"/>
        <v>0</v>
      </c>
      <c r="T119" s="12">
        <f t="shared" si="74"/>
        <v>0</v>
      </c>
      <c r="U119" s="12">
        <f t="shared" ref="U119:U126" si="125">SUM(H119,O119)</f>
        <v>0</v>
      </c>
      <c r="V119" s="12">
        <f t="shared" ref="V119:V126" si="126">U119-T119</f>
        <v>0</v>
      </c>
      <c r="W119" s="13" t="str">
        <f t="shared" ref="W119:W134" si="127">IFERROR(100%*(U119/T119),"")</f>
        <v/>
      </c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7"/>
      <c r="GF119" s="7"/>
      <c r="GG119" s="7"/>
      <c r="GH119" s="7"/>
      <c r="GI119" s="7"/>
      <c r="GJ119" s="7"/>
      <c r="GK119" s="7"/>
      <c r="GL119" s="7"/>
      <c r="GM119" s="7"/>
      <c r="GN119" s="7"/>
    </row>
    <row r="120" spans="1:196" s="4" customFormat="1" ht="28.5" customHeight="1" thickBot="1" x14ac:dyDescent="0.35">
      <c r="A120" s="196"/>
      <c r="B120" s="63">
        <v>180404</v>
      </c>
      <c r="C120" s="122" t="s">
        <v>161</v>
      </c>
      <c r="D120" s="122" t="s">
        <v>80</v>
      </c>
      <c r="E120" s="211" t="s">
        <v>81</v>
      </c>
      <c r="F120" s="12">
        <v>25.1</v>
      </c>
      <c r="G120" s="12">
        <v>25.1</v>
      </c>
      <c r="H120" s="12"/>
      <c r="I120" s="13">
        <f t="shared" si="71"/>
        <v>0</v>
      </c>
      <c r="J120" s="12">
        <f t="shared" si="64"/>
        <v>-25.1</v>
      </c>
      <c r="K120" s="13">
        <f t="shared" si="65"/>
        <v>0</v>
      </c>
      <c r="L120" s="12">
        <v>1468.1</v>
      </c>
      <c r="M120" s="12">
        <v>1468.1</v>
      </c>
      <c r="N120" s="12">
        <v>1468.1</v>
      </c>
      <c r="O120" s="12">
        <v>1461.9</v>
      </c>
      <c r="P120" s="12">
        <f t="shared" si="62"/>
        <v>-6.1999999999998181</v>
      </c>
      <c r="Q120" s="13">
        <f t="shared" si="63"/>
        <v>0.99577685443770869</v>
      </c>
      <c r="R120" s="12">
        <f t="shared" si="72"/>
        <v>1493.1999999999998</v>
      </c>
      <c r="S120" s="12">
        <f t="shared" si="73"/>
        <v>1493.1999999999998</v>
      </c>
      <c r="T120" s="12">
        <f t="shared" si="74"/>
        <v>1493.1999999999998</v>
      </c>
      <c r="U120" s="12">
        <f t="shared" si="125"/>
        <v>1461.9</v>
      </c>
      <c r="V120" s="12">
        <f t="shared" si="126"/>
        <v>-31.299999999999727</v>
      </c>
      <c r="W120" s="13">
        <f t="shared" si="127"/>
        <v>0.97903830699169592</v>
      </c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7"/>
      <c r="GF120" s="7"/>
      <c r="GG120" s="7"/>
      <c r="GH120" s="7"/>
      <c r="GI120" s="7"/>
      <c r="GJ120" s="7"/>
      <c r="GK120" s="7"/>
      <c r="GL120" s="7"/>
      <c r="GM120" s="7"/>
      <c r="GN120" s="7"/>
    </row>
    <row r="121" spans="1:196" ht="58.5" hidden="1" customHeight="1" x14ac:dyDescent="0.3">
      <c r="A121" s="196">
        <v>22</v>
      </c>
      <c r="B121" s="63"/>
      <c r="C121" s="122" t="s">
        <v>204</v>
      </c>
      <c r="D121" s="122" t="s">
        <v>76</v>
      </c>
      <c r="E121" s="211" t="s">
        <v>207</v>
      </c>
      <c r="F121" s="12"/>
      <c r="G121" s="12"/>
      <c r="H121" s="12"/>
      <c r="I121" s="13">
        <f t="shared" si="71"/>
        <v>0</v>
      </c>
      <c r="J121" s="12">
        <f t="shared" si="64"/>
        <v>0</v>
      </c>
      <c r="K121" s="13" t="str">
        <f t="shared" si="65"/>
        <v/>
      </c>
      <c r="L121" s="12"/>
      <c r="M121" s="12"/>
      <c r="N121" s="12"/>
      <c r="O121" s="12"/>
      <c r="P121" s="12">
        <f t="shared" si="62"/>
        <v>0</v>
      </c>
      <c r="Q121" s="13" t="str">
        <f t="shared" si="63"/>
        <v/>
      </c>
      <c r="R121" s="12">
        <f t="shared" si="72"/>
        <v>0</v>
      </c>
      <c r="S121" s="12">
        <f t="shared" si="73"/>
        <v>0</v>
      </c>
      <c r="T121" s="12">
        <f t="shared" si="74"/>
        <v>0</v>
      </c>
      <c r="U121" s="12">
        <f t="shared" si="125"/>
        <v>0</v>
      </c>
      <c r="V121" s="12">
        <f t="shared" si="126"/>
        <v>0</v>
      </c>
      <c r="W121" s="13" t="str">
        <f t="shared" si="127"/>
        <v/>
      </c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196" ht="58.5" hidden="1" customHeight="1" x14ac:dyDescent="0.3">
      <c r="A122" s="196">
        <v>24</v>
      </c>
      <c r="B122" s="63"/>
      <c r="C122" s="122" t="s">
        <v>163</v>
      </c>
      <c r="D122" s="122" t="s">
        <v>84</v>
      </c>
      <c r="E122" s="211" t="s">
        <v>164</v>
      </c>
      <c r="F122" s="12"/>
      <c r="G122" s="12"/>
      <c r="H122" s="12"/>
      <c r="I122" s="13">
        <f t="shared" si="71"/>
        <v>0</v>
      </c>
      <c r="J122" s="12">
        <f t="shared" si="64"/>
        <v>0</v>
      </c>
      <c r="K122" s="13" t="str">
        <f t="shared" si="65"/>
        <v/>
      </c>
      <c r="L122" s="12"/>
      <c r="M122" s="12"/>
      <c r="N122" s="12"/>
      <c r="O122" s="12"/>
      <c r="P122" s="12">
        <f t="shared" si="62"/>
        <v>0</v>
      </c>
      <c r="Q122" s="13" t="str">
        <f t="shared" si="63"/>
        <v/>
      </c>
      <c r="R122" s="12">
        <f t="shared" si="72"/>
        <v>0</v>
      </c>
      <c r="S122" s="12">
        <f t="shared" si="73"/>
        <v>0</v>
      </c>
      <c r="T122" s="12">
        <f t="shared" si="74"/>
        <v>0</v>
      </c>
      <c r="U122" s="12">
        <f t="shared" si="125"/>
        <v>0</v>
      </c>
      <c r="V122" s="12">
        <f t="shared" si="126"/>
        <v>0</v>
      </c>
      <c r="W122" s="13" t="str">
        <f t="shared" si="127"/>
        <v/>
      </c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196" s="52" customFormat="1" ht="58.5" hidden="1" customHeight="1" x14ac:dyDescent="0.3">
      <c r="A123" s="64"/>
      <c r="B123" s="46"/>
      <c r="C123" s="124"/>
      <c r="D123" s="125"/>
      <c r="E123" s="208" t="s">
        <v>196</v>
      </c>
      <c r="F123" s="31"/>
      <c r="G123" s="20"/>
      <c r="H123" s="31"/>
      <c r="I123" s="13">
        <f t="shared" si="71"/>
        <v>0</v>
      </c>
      <c r="J123" s="12">
        <f t="shared" si="64"/>
        <v>0</v>
      </c>
      <c r="K123" s="13" t="str">
        <f t="shared" si="65"/>
        <v/>
      </c>
      <c r="L123" s="17"/>
      <c r="M123" s="17"/>
      <c r="N123" s="17"/>
      <c r="O123" s="17"/>
      <c r="P123" s="12">
        <f t="shared" si="62"/>
        <v>0</v>
      </c>
      <c r="Q123" s="13" t="str">
        <f t="shared" si="63"/>
        <v/>
      </c>
      <c r="R123" s="12">
        <f t="shared" si="72"/>
        <v>0</v>
      </c>
      <c r="S123" s="12">
        <f t="shared" si="73"/>
        <v>0</v>
      </c>
      <c r="T123" s="12">
        <f t="shared" si="74"/>
        <v>0</v>
      </c>
      <c r="U123" s="12">
        <f t="shared" si="125"/>
        <v>0</v>
      </c>
      <c r="V123" s="12">
        <f t="shared" si="126"/>
        <v>0</v>
      </c>
      <c r="W123" s="13" t="str">
        <f t="shared" si="127"/>
        <v/>
      </c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</row>
    <row r="124" spans="1:196" s="52" customFormat="1" ht="58.5" hidden="1" customHeight="1" x14ac:dyDescent="0.3">
      <c r="A124" s="64"/>
      <c r="B124" s="46"/>
      <c r="C124" s="124"/>
      <c r="D124" s="125"/>
      <c r="E124" s="208" t="s">
        <v>197</v>
      </c>
      <c r="F124" s="31"/>
      <c r="G124" s="20"/>
      <c r="H124" s="31"/>
      <c r="I124" s="13">
        <f t="shared" si="71"/>
        <v>0</v>
      </c>
      <c r="J124" s="12">
        <f t="shared" si="64"/>
        <v>0</v>
      </c>
      <c r="K124" s="13" t="str">
        <f t="shared" si="65"/>
        <v/>
      </c>
      <c r="L124" s="17"/>
      <c r="M124" s="17"/>
      <c r="N124" s="17"/>
      <c r="O124" s="17"/>
      <c r="P124" s="12">
        <f t="shared" si="62"/>
        <v>0</v>
      </c>
      <c r="Q124" s="13" t="str">
        <f t="shared" si="63"/>
        <v/>
      </c>
      <c r="R124" s="12">
        <f t="shared" si="72"/>
        <v>0</v>
      </c>
      <c r="S124" s="12">
        <f t="shared" si="73"/>
        <v>0</v>
      </c>
      <c r="T124" s="12">
        <f t="shared" si="74"/>
        <v>0</v>
      </c>
      <c r="U124" s="12">
        <f t="shared" si="125"/>
        <v>0</v>
      </c>
      <c r="V124" s="12">
        <f t="shared" si="126"/>
        <v>0</v>
      </c>
      <c r="W124" s="13" t="str">
        <f t="shared" si="127"/>
        <v/>
      </c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</row>
    <row r="125" spans="1:196" ht="58.5" hidden="1" customHeight="1" x14ac:dyDescent="0.3">
      <c r="A125" s="196">
        <v>25</v>
      </c>
      <c r="B125" s="63"/>
      <c r="C125" s="122" t="s">
        <v>187</v>
      </c>
      <c r="D125" s="122" t="s">
        <v>83</v>
      </c>
      <c r="E125" s="211" t="s">
        <v>188</v>
      </c>
      <c r="F125" s="12"/>
      <c r="G125" s="12"/>
      <c r="H125" s="12"/>
      <c r="I125" s="13">
        <f t="shared" si="71"/>
        <v>0</v>
      </c>
      <c r="J125" s="12">
        <f t="shared" si="64"/>
        <v>0</v>
      </c>
      <c r="K125" s="13" t="str">
        <f t="shared" si="65"/>
        <v/>
      </c>
      <c r="L125" s="12"/>
      <c r="M125" s="12"/>
      <c r="N125" s="12"/>
      <c r="O125" s="12"/>
      <c r="P125" s="12">
        <f t="shared" si="62"/>
        <v>0</v>
      </c>
      <c r="Q125" s="13" t="str">
        <f t="shared" si="63"/>
        <v/>
      </c>
      <c r="R125" s="12">
        <f t="shared" si="72"/>
        <v>0</v>
      </c>
      <c r="S125" s="12">
        <f t="shared" si="73"/>
        <v>0</v>
      </c>
      <c r="T125" s="12">
        <f t="shared" si="74"/>
        <v>0</v>
      </c>
      <c r="U125" s="12">
        <f t="shared" si="125"/>
        <v>0</v>
      </c>
      <c r="V125" s="12">
        <f t="shared" si="126"/>
        <v>0</v>
      </c>
      <c r="W125" s="13" t="str">
        <f t="shared" si="127"/>
        <v/>
      </c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196" ht="39" hidden="1" customHeight="1" x14ac:dyDescent="0.3">
      <c r="A126" s="196"/>
      <c r="B126" s="63"/>
      <c r="C126" s="122" t="s">
        <v>206</v>
      </c>
      <c r="D126" s="122" t="s">
        <v>76</v>
      </c>
      <c r="E126" s="211" t="s">
        <v>162</v>
      </c>
      <c r="F126" s="12"/>
      <c r="G126" s="12"/>
      <c r="H126" s="12"/>
      <c r="I126" s="13">
        <f t="shared" si="71"/>
        <v>0</v>
      </c>
      <c r="J126" s="12">
        <f t="shared" si="64"/>
        <v>0</v>
      </c>
      <c r="K126" s="13" t="str">
        <f t="shared" si="65"/>
        <v/>
      </c>
      <c r="L126" s="12"/>
      <c r="M126" s="12"/>
      <c r="N126" s="12"/>
      <c r="O126" s="12"/>
      <c r="P126" s="12">
        <f t="shared" si="62"/>
        <v>0</v>
      </c>
      <c r="Q126" s="13" t="str">
        <f t="shared" si="63"/>
        <v/>
      </c>
      <c r="R126" s="12">
        <f t="shared" si="72"/>
        <v>0</v>
      </c>
      <c r="S126" s="12">
        <f t="shared" si="73"/>
        <v>0</v>
      </c>
      <c r="T126" s="12">
        <f t="shared" si="74"/>
        <v>0</v>
      </c>
      <c r="U126" s="12">
        <f t="shared" si="125"/>
        <v>0</v>
      </c>
      <c r="V126" s="12">
        <f t="shared" si="126"/>
        <v>0</v>
      </c>
      <c r="W126" s="13" t="str">
        <f t="shared" si="127"/>
        <v/>
      </c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196" ht="58.5" hidden="1" customHeight="1" x14ac:dyDescent="0.3">
      <c r="A127" s="196">
        <v>24</v>
      </c>
      <c r="B127" s="63"/>
      <c r="C127" s="122" t="s">
        <v>163</v>
      </c>
      <c r="D127" s="122" t="s">
        <v>84</v>
      </c>
      <c r="E127" s="211" t="s">
        <v>164</v>
      </c>
      <c r="F127" s="12"/>
      <c r="G127" s="12"/>
      <c r="H127" s="12"/>
      <c r="I127" s="13">
        <f t="shared" si="71"/>
        <v>0</v>
      </c>
      <c r="J127" s="12">
        <f t="shared" si="64"/>
        <v>0</v>
      </c>
      <c r="K127" s="13" t="str">
        <f t="shared" si="65"/>
        <v/>
      </c>
      <c r="L127" s="12"/>
      <c r="M127" s="12"/>
      <c r="N127" s="12"/>
      <c r="O127" s="12"/>
      <c r="P127" s="12">
        <f t="shared" si="62"/>
        <v>0</v>
      </c>
      <c r="Q127" s="13" t="str">
        <f t="shared" si="63"/>
        <v/>
      </c>
      <c r="R127" s="12">
        <f t="shared" si="72"/>
        <v>0</v>
      </c>
      <c r="S127" s="12">
        <f t="shared" si="73"/>
        <v>0</v>
      </c>
      <c r="T127" s="12">
        <f t="shared" si="74"/>
        <v>0</v>
      </c>
      <c r="U127" s="12">
        <f t="shared" ref="U127:U135" si="128">SUM(H127,O127)</f>
        <v>0</v>
      </c>
      <c r="V127" s="12">
        <f t="shared" si="75"/>
        <v>0</v>
      </c>
      <c r="W127" s="13" t="str">
        <f t="shared" si="127"/>
        <v/>
      </c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196" s="66" customFormat="1" ht="54.75" hidden="1" customHeight="1" thickBot="1" x14ac:dyDescent="0.35">
      <c r="A128" s="206"/>
      <c r="B128" s="64"/>
      <c r="C128" s="123"/>
      <c r="D128" s="123"/>
      <c r="E128" s="214" t="s">
        <v>221</v>
      </c>
      <c r="F128" s="17"/>
      <c r="G128" s="17"/>
      <c r="H128" s="17"/>
      <c r="I128" s="13">
        <f t="shared" si="71"/>
        <v>0</v>
      </c>
      <c r="J128" s="12">
        <f t="shared" si="64"/>
        <v>0</v>
      </c>
      <c r="K128" s="13" t="str">
        <f t="shared" si="65"/>
        <v/>
      </c>
      <c r="L128" s="17"/>
      <c r="M128" s="17"/>
      <c r="N128" s="17"/>
      <c r="O128" s="17"/>
      <c r="P128" s="12">
        <f t="shared" si="62"/>
        <v>0</v>
      </c>
      <c r="Q128" s="13" t="str">
        <f t="shared" si="63"/>
        <v/>
      </c>
      <c r="R128" s="12">
        <f t="shared" si="72"/>
        <v>0</v>
      </c>
      <c r="S128" s="12">
        <f t="shared" si="73"/>
        <v>0</v>
      </c>
      <c r="T128" s="12">
        <f t="shared" si="74"/>
        <v>0</v>
      </c>
      <c r="U128" s="12">
        <f t="shared" si="128"/>
        <v>0</v>
      </c>
      <c r="V128" s="12">
        <f t="shared" si="75"/>
        <v>0</v>
      </c>
      <c r="W128" s="13" t="str">
        <f t="shared" si="127"/>
        <v/>
      </c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65"/>
      <c r="GF128" s="65"/>
      <c r="GG128" s="65"/>
      <c r="GH128" s="65"/>
      <c r="GI128" s="65"/>
      <c r="GJ128" s="65"/>
      <c r="GK128" s="65"/>
      <c r="GL128" s="65"/>
      <c r="GM128" s="65"/>
      <c r="GN128" s="65"/>
    </row>
    <row r="129" spans="1:196" s="66" customFormat="1" ht="41.25" hidden="1" customHeight="1" thickBot="1" x14ac:dyDescent="0.35">
      <c r="A129" s="206"/>
      <c r="B129" s="64"/>
      <c r="C129" s="123"/>
      <c r="D129" s="123"/>
      <c r="E129" s="214" t="s">
        <v>222</v>
      </c>
      <c r="F129" s="17"/>
      <c r="G129" s="17"/>
      <c r="H129" s="17"/>
      <c r="I129" s="13">
        <f t="shared" si="71"/>
        <v>0</v>
      </c>
      <c r="J129" s="12">
        <f t="shared" si="64"/>
        <v>0</v>
      </c>
      <c r="K129" s="13" t="str">
        <f t="shared" si="65"/>
        <v/>
      </c>
      <c r="L129" s="17"/>
      <c r="M129" s="17"/>
      <c r="N129" s="17"/>
      <c r="O129" s="17"/>
      <c r="P129" s="12">
        <f t="shared" si="62"/>
        <v>0</v>
      </c>
      <c r="Q129" s="13" t="str">
        <f t="shared" si="63"/>
        <v/>
      </c>
      <c r="R129" s="12">
        <f t="shared" si="72"/>
        <v>0</v>
      </c>
      <c r="S129" s="12">
        <f t="shared" si="73"/>
        <v>0</v>
      </c>
      <c r="T129" s="12">
        <f t="shared" si="74"/>
        <v>0</v>
      </c>
      <c r="U129" s="12">
        <f t="shared" si="128"/>
        <v>0</v>
      </c>
      <c r="V129" s="12">
        <f t="shared" si="75"/>
        <v>0</v>
      </c>
      <c r="W129" s="13" t="str">
        <f t="shared" si="127"/>
        <v/>
      </c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65"/>
      <c r="GF129" s="65"/>
      <c r="GG129" s="65"/>
      <c r="GH129" s="65"/>
      <c r="GI129" s="65"/>
      <c r="GJ129" s="65"/>
      <c r="GK129" s="65"/>
      <c r="GL129" s="65"/>
      <c r="GM129" s="65"/>
      <c r="GN129" s="65"/>
    </row>
    <row r="130" spans="1:196" ht="39.75" hidden="1" customHeight="1" x14ac:dyDescent="0.3">
      <c r="A130" s="196">
        <v>25</v>
      </c>
      <c r="B130" s="63"/>
      <c r="C130" s="122" t="s">
        <v>187</v>
      </c>
      <c r="D130" s="122" t="s">
        <v>83</v>
      </c>
      <c r="E130" s="211" t="s">
        <v>188</v>
      </c>
      <c r="F130" s="12"/>
      <c r="G130" s="12"/>
      <c r="H130" s="12"/>
      <c r="I130" s="13">
        <f t="shared" si="71"/>
        <v>0</v>
      </c>
      <c r="J130" s="12">
        <f t="shared" si="64"/>
        <v>0</v>
      </c>
      <c r="K130" s="13" t="str">
        <f t="shared" si="65"/>
        <v/>
      </c>
      <c r="L130" s="12"/>
      <c r="M130" s="12"/>
      <c r="N130" s="12"/>
      <c r="O130" s="12"/>
      <c r="P130" s="12">
        <f t="shared" si="62"/>
        <v>0</v>
      </c>
      <c r="Q130" s="13" t="str">
        <f t="shared" si="63"/>
        <v/>
      </c>
      <c r="R130" s="12">
        <f t="shared" si="72"/>
        <v>0</v>
      </c>
      <c r="S130" s="12">
        <f t="shared" si="73"/>
        <v>0</v>
      </c>
      <c r="T130" s="12">
        <f t="shared" si="74"/>
        <v>0</v>
      </c>
      <c r="U130" s="12">
        <f t="shared" si="128"/>
        <v>0</v>
      </c>
      <c r="V130" s="12">
        <f t="shared" si="75"/>
        <v>0</v>
      </c>
      <c r="W130" s="13" t="str">
        <f t="shared" si="127"/>
        <v/>
      </c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196" s="4" customFormat="1" ht="42" hidden="1" customHeight="1" thickBot="1" x14ac:dyDescent="0.35">
      <c r="A131" s="196"/>
      <c r="B131" s="63"/>
      <c r="C131" s="122" t="s">
        <v>268</v>
      </c>
      <c r="D131" s="122" t="s">
        <v>229</v>
      </c>
      <c r="E131" s="211" t="s">
        <v>269</v>
      </c>
      <c r="F131" s="12"/>
      <c r="G131" s="12"/>
      <c r="H131" s="12"/>
      <c r="I131" s="13">
        <f t="shared" si="71"/>
        <v>0</v>
      </c>
      <c r="J131" s="12">
        <f t="shared" si="64"/>
        <v>0</v>
      </c>
      <c r="K131" s="13" t="str">
        <f t="shared" si="65"/>
        <v/>
      </c>
      <c r="L131" s="12"/>
      <c r="M131" s="12"/>
      <c r="N131" s="12"/>
      <c r="O131" s="12"/>
      <c r="P131" s="12">
        <f t="shared" si="62"/>
        <v>0</v>
      </c>
      <c r="Q131" s="13" t="str">
        <f t="shared" si="63"/>
        <v/>
      </c>
      <c r="R131" s="12">
        <f t="shared" si="72"/>
        <v>0</v>
      </c>
      <c r="S131" s="12">
        <f t="shared" si="73"/>
        <v>0</v>
      </c>
      <c r="T131" s="12">
        <f t="shared" si="74"/>
        <v>0</v>
      </c>
      <c r="U131" s="12">
        <f t="shared" si="128"/>
        <v>0</v>
      </c>
      <c r="V131" s="12">
        <f t="shared" si="75"/>
        <v>0</v>
      </c>
      <c r="W131" s="13" t="str">
        <f t="shared" si="127"/>
        <v/>
      </c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7"/>
      <c r="GF131" s="7"/>
      <c r="GG131" s="7"/>
      <c r="GH131" s="7"/>
      <c r="GI131" s="7"/>
      <c r="GJ131" s="7"/>
      <c r="GK131" s="7"/>
      <c r="GL131" s="7"/>
      <c r="GM131" s="7"/>
      <c r="GN131" s="7"/>
    </row>
    <row r="132" spans="1:196" s="66" customFormat="1" ht="47.25" hidden="1" customHeight="1" thickBot="1" x14ac:dyDescent="0.35">
      <c r="A132" s="206"/>
      <c r="B132" s="64"/>
      <c r="C132" s="123"/>
      <c r="D132" s="123"/>
      <c r="E132" s="214" t="s">
        <v>275</v>
      </c>
      <c r="F132" s="17"/>
      <c r="G132" s="17"/>
      <c r="H132" s="17"/>
      <c r="I132" s="13">
        <f t="shared" si="71"/>
        <v>0</v>
      </c>
      <c r="J132" s="12">
        <f t="shared" si="64"/>
        <v>0</v>
      </c>
      <c r="K132" s="13" t="str">
        <f t="shared" si="65"/>
        <v/>
      </c>
      <c r="L132" s="29"/>
      <c r="M132" s="29"/>
      <c r="N132" s="29"/>
      <c r="O132" s="29"/>
      <c r="P132" s="12">
        <f t="shared" si="62"/>
        <v>0</v>
      </c>
      <c r="Q132" s="13" t="str">
        <f t="shared" si="63"/>
        <v/>
      </c>
      <c r="R132" s="12">
        <f t="shared" si="72"/>
        <v>0</v>
      </c>
      <c r="S132" s="12">
        <f t="shared" si="73"/>
        <v>0</v>
      </c>
      <c r="T132" s="12">
        <f t="shared" si="74"/>
        <v>0</v>
      </c>
      <c r="U132" s="12">
        <f t="shared" si="128"/>
        <v>0</v>
      </c>
      <c r="V132" s="12">
        <f t="shared" si="75"/>
        <v>0</v>
      </c>
      <c r="W132" s="13" t="str">
        <f t="shared" si="127"/>
        <v/>
      </c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65"/>
      <c r="GF132" s="65"/>
      <c r="GG132" s="65"/>
      <c r="GH132" s="65"/>
      <c r="GI132" s="65"/>
      <c r="GJ132" s="65"/>
      <c r="GK132" s="65"/>
      <c r="GL132" s="65"/>
      <c r="GM132" s="65"/>
      <c r="GN132" s="65"/>
    </row>
    <row r="133" spans="1:196" s="4" customFormat="1" ht="30.75" hidden="1" customHeight="1" thickBot="1" x14ac:dyDescent="0.35">
      <c r="A133" s="196"/>
      <c r="B133" s="63"/>
      <c r="C133" s="122" t="s">
        <v>244</v>
      </c>
      <c r="D133" s="122" t="s">
        <v>76</v>
      </c>
      <c r="E133" s="211" t="s">
        <v>245</v>
      </c>
      <c r="F133" s="12"/>
      <c r="G133" s="12"/>
      <c r="H133" s="12"/>
      <c r="I133" s="13">
        <f t="shared" si="71"/>
        <v>0</v>
      </c>
      <c r="J133" s="12">
        <f t="shared" si="64"/>
        <v>0</v>
      </c>
      <c r="K133" s="13" t="str">
        <f t="shared" si="65"/>
        <v/>
      </c>
      <c r="L133" s="12"/>
      <c r="M133" s="12"/>
      <c r="N133" s="12"/>
      <c r="O133" s="12"/>
      <c r="P133" s="12">
        <f t="shared" si="62"/>
        <v>0</v>
      </c>
      <c r="Q133" s="13" t="str">
        <f t="shared" si="63"/>
        <v/>
      </c>
      <c r="R133" s="12">
        <f t="shared" si="72"/>
        <v>0</v>
      </c>
      <c r="S133" s="12">
        <f t="shared" si="73"/>
        <v>0</v>
      </c>
      <c r="T133" s="12">
        <f t="shared" si="74"/>
        <v>0</v>
      </c>
      <c r="U133" s="12">
        <f t="shared" si="128"/>
        <v>0</v>
      </c>
      <c r="V133" s="12">
        <f t="shared" si="75"/>
        <v>0</v>
      </c>
      <c r="W133" s="13" t="str">
        <f t="shared" si="127"/>
        <v/>
      </c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7"/>
      <c r="GF133" s="7"/>
      <c r="GG133" s="7"/>
      <c r="GH133" s="7"/>
      <c r="GI133" s="7"/>
      <c r="GJ133" s="7"/>
      <c r="GK133" s="7"/>
      <c r="GL133" s="7"/>
      <c r="GM133" s="7"/>
      <c r="GN133" s="7"/>
    </row>
    <row r="134" spans="1:196" s="4" customFormat="1" ht="40.5" customHeight="1" thickBot="1" x14ac:dyDescent="0.35">
      <c r="A134" s="196"/>
      <c r="B134" s="63"/>
      <c r="C134" s="122" t="s">
        <v>206</v>
      </c>
      <c r="D134" s="122" t="s">
        <v>76</v>
      </c>
      <c r="E134" s="211" t="s">
        <v>162</v>
      </c>
      <c r="F134" s="12">
        <v>141.1</v>
      </c>
      <c r="G134" s="12">
        <v>141.1</v>
      </c>
      <c r="H134" s="12">
        <v>137.5</v>
      </c>
      <c r="I134" s="25">
        <f t="shared" si="71"/>
        <v>1.6171366144074759E-4</v>
      </c>
      <c r="J134" s="12">
        <f t="shared" si="64"/>
        <v>-3.5999999999999943</v>
      </c>
      <c r="K134" s="13">
        <f t="shared" si="65"/>
        <v>0.97448618001417442</v>
      </c>
      <c r="L134" s="12"/>
      <c r="M134" s="12"/>
      <c r="N134" s="12"/>
      <c r="O134" s="12"/>
      <c r="P134" s="12">
        <f t="shared" si="62"/>
        <v>0</v>
      </c>
      <c r="Q134" s="13" t="str">
        <f t="shared" si="63"/>
        <v/>
      </c>
      <c r="R134" s="12">
        <f t="shared" si="72"/>
        <v>141.1</v>
      </c>
      <c r="S134" s="12">
        <f t="shared" si="73"/>
        <v>141.1</v>
      </c>
      <c r="T134" s="12">
        <f t="shared" si="74"/>
        <v>141.1</v>
      </c>
      <c r="U134" s="12">
        <f t="shared" si="128"/>
        <v>137.5</v>
      </c>
      <c r="V134" s="12">
        <f t="shared" si="75"/>
        <v>-3.5999999999999943</v>
      </c>
      <c r="W134" s="13">
        <f t="shared" si="127"/>
        <v>0.97448618001417442</v>
      </c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7"/>
      <c r="GF134" s="7"/>
      <c r="GG134" s="7"/>
      <c r="GH134" s="7"/>
      <c r="GI134" s="7"/>
      <c r="GJ134" s="7"/>
      <c r="GK134" s="7"/>
      <c r="GL134" s="7"/>
      <c r="GM134" s="7"/>
      <c r="GN134" s="7"/>
    </row>
    <row r="135" spans="1:196" s="97" customFormat="1" ht="28.5" customHeight="1" thickBot="1" x14ac:dyDescent="0.35">
      <c r="A135" s="222"/>
      <c r="B135" s="90"/>
      <c r="C135" s="126" t="s">
        <v>304</v>
      </c>
      <c r="D135" s="126" t="s">
        <v>76</v>
      </c>
      <c r="E135" s="223" t="s">
        <v>305</v>
      </c>
      <c r="F135" s="91">
        <v>120</v>
      </c>
      <c r="G135" s="12">
        <v>120</v>
      </c>
      <c r="H135" s="91"/>
      <c r="I135" s="92">
        <f t="shared" si="71"/>
        <v>0</v>
      </c>
      <c r="J135" s="12">
        <f t="shared" si="64"/>
        <v>-120</v>
      </c>
      <c r="K135" s="92">
        <f t="shared" si="65"/>
        <v>0</v>
      </c>
      <c r="L135" s="91"/>
      <c r="M135" s="91"/>
      <c r="N135" s="12"/>
      <c r="O135" s="91"/>
      <c r="P135" s="12">
        <f t="shared" si="62"/>
        <v>0</v>
      </c>
      <c r="Q135" s="13" t="str">
        <f t="shared" si="63"/>
        <v/>
      </c>
      <c r="R135" s="91">
        <f t="shared" si="72"/>
        <v>120</v>
      </c>
      <c r="S135" s="91">
        <f t="shared" si="73"/>
        <v>120</v>
      </c>
      <c r="T135" s="91">
        <f t="shared" si="74"/>
        <v>120</v>
      </c>
      <c r="U135" s="91">
        <f t="shared" si="128"/>
        <v>0</v>
      </c>
      <c r="V135" s="91">
        <f>U135-T135</f>
        <v>-120</v>
      </c>
      <c r="W135" s="92">
        <f>IFERROR(100%*(U135/T135),"")</f>
        <v>0</v>
      </c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  <c r="CD135" s="95"/>
      <c r="CE135" s="95"/>
      <c r="CF135" s="95"/>
      <c r="CG135" s="95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5"/>
      <c r="DD135" s="95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5"/>
      <c r="DQ135" s="95"/>
      <c r="DR135" s="95"/>
      <c r="DS135" s="95"/>
      <c r="DT135" s="95"/>
      <c r="DU135" s="95"/>
      <c r="DV135" s="95"/>
      <c r="DW135" s="95"/>
      <c r="DX135" s="95"/>
      <c r="DY135" s="95"/>
      <c r="DZ135" s="95"/>
      <c r="EA135" s="95"/>
      <c r="EB135" s="95"/>
      <c r="EC135" s="95"/>
      <c r="ED135" s="95"/>
      <c r="EE135" s="95"/>
      <c r="EF135" s="95"/>
      <c r="EG135" s="95"/>
      <c r="EH135" s="95"/>
      <c r="EI135" s="95"/>
      <c r="EJ135" s="95"/>
      <c r="EK135" s="95"/>
      <c r="EL135" s="95"/>
      <c r="EM135" s="95"/>
      <c r="EN135" s="95"/>
      <c r="EO135" s="95"/>
      <c r="EP135" s="95"/>
      <c r="EQ135" s="95"/>
      <c r="ER135" s="95"/>
      <c r="ES135" s="95"/>
      <c r="ET135" s="95"/>
      <c r="EU135" s="95"/>
      <c r="EV135" s="95"/>
      <c r="EW135" s="95"/>
      <c r="EX135" s="95"/>
      <c r="EY135" s="95"/>
      <c r="EZ135" s="95"/>
      <c r="FA135" s="95"/>
      <c r="FB135" s="95"/>
      <c r="FC135" s="95"/>
      <c r="FD135" s="95"/>
      <c r="FE135" s="95"/>
      <c r="FF135" s="95"/>
      <c r="FG135" s="95"/>
      <c r="FH135" s="95"/>
      <c r="FI135" s="95"/>
      <c r="FJ135" s="95"/>
      <c r="FK135" s="95"/>
      <c r="FL135" s="95"/>
      <c r="FM135" s="95"/>
      <c r="FN135" s="95"/>
      <c r="FO135" s="95"/>
      <c r="FP135" s="95"/>
      <c r="FQ135" s="95"/>
      <c r="FR135" s="95"/>
      <c r="FS135" s="95"/>
      <c r="FT135" s="95"/>
      <c r="FU135" s="95"/>
      <c r="FV135" s="95"/>
      <c r="FW135" s="95"/>
      <c r="FX135" s="95"/>
      <c r="FY135" s="95"/>
      <c r="FZ135" s="95"/>
      <c r="GA135" s="95"/>
      <c r="GB135" s="95"/>
      <c r="GC135" s="95"/>
      <c r="GD135" s="95"/>
      <c r="GE135" s="96"/>
      <c r="GF135" s="96"/>
      <c r="GG135" s="96"/>
      <c r="GH135" s="96"/>
      <c r="GI135" s="96"/>
      <c r="GJ135" s="96"/>
      <c r="GK135" s="96"/>
      <c r="GL135" s="96"/>
      <c r="GM135" s="96"/>
      <c r="GN135" s="96"/>
    </row>
    <row r="136" spans="1:196" s="97" customFormat="1" ht="31.5" customHeight="1" thickBot="1" x14ac:dyDescent="0.35">
      <c r="A136" s="215">
        <v>12</v>
      </c>
      <c r="B136" s="98" t="s">
        <v>30</v>
      </c>
      <c r="C136" s="98" t="s">
        <v>261</v>
      </c>
      <c r="D136" s="98"/>
      <c r="E136" s="217" t="s">
        <v>262</v>
      </c>
      <c r="F136" s="11">
        <f>SUM(F137:F146)</f>
        <v>14918.5</v>
      </c>
      <c r="G136" s="11">
        <f t="shared" ref="G136" si="129">SUM(G137:G146)</f>
        <v>13481.1</v>
      </c>
      <c r="H136" s="99">
        <f>SUM(H137:H146)</f>
        <v>9920.2000000000007</v>
      </c>
      <c r="I136" s="160">
        <f t="shared" ref="I136:I138" si="130">H136/$H$6</f>
        <v>1.1667140830723668E-2</v>
      </c>
      <c r="J136" s="11">
        <f t="shared" si="64"/>
        <v>-3560.8999999999996</v>
      </c>
      <c r="K136" s="160">
        <f t="shared" si="65"/>
        <v>0.73585983339638461</v>
      </c>
      <c r="L136" s="99">
        <f>SUM(L137:L146)</f>
        <v>12806.7</v>
      </c>
      <c r="M136" s="99">
        <f t="shared" ref="M136:O136" si="131">SUM(M137:M146)</f>
        <v>12830.400000000001</v>
      </c>
      <c r="N136" s="11">
        <f t="shared" si="131"/>
        <v>12767</v>
      </c>
      <c r="O136" s="99">
        <f t="shared" si="131"/>
        <v>5396.2</v>
      </c>
      <c r="P136" s="11">
        <f t="shared" si="62"/>
        <v>-7370.8</v>
      </c>
      <c r="Q136" s="16">
        <f t="shared" si="63"/>
        <v>0.42266781546173726</v>
      </c>
      <c r="R136" s="99">
        <f>SUM(R137:R146)</f>
        <v>27725.200000000004</v>
      </c>
      <c r="S136" s="99">
        <f>SUM(S137:S146)</f>
        <v>27748.9</v>
      </c>
      <c r="T136" s="99">
        <f>SUM(T137:T146)</f>
        <v>26248.100000000002</v>
      </c>
      <c r="U136" s="99">
        <f t="shared" ref="U136" si="132">SUM(U137:U146)</f>
        <v>15316.4</v>
      </c>
      <c r="V136" s="99">
        <f t="shared" ref="V136:V138" si="133">U136-T136</f>
        <v>-10931.700000000003</v>
      </c>
      <c r="W136" s="160">
        <f t="shared" si="101"/>
        <v>0.58352414079495274</v>
      </c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95"/>
      <c r="DG136" s="95"/>
      <c r="DH136" s="95"/>
      <c r="DI136" s="95"/>
      <c r="DJ136" s="95"/>
      <c r="DK136" s="95"/>
      <c r="DL136" s="95"/>
      <c r="DM136" s="95"/>
      <c r="DN136" s="95"/>
      <c r="DO136" s="95"/>
      <c r="DP136" s="95"/>
      <c r="DQ136" s="95"/>
      <c r="DR136" s="95"/>
      <c r="DS136" s="95"/>
      <c r="DT136" s="95"/>
      <c r="DU136" s="95"/>
      <c r="DV136" s="95"/>
      <c r="DW136" s="95"/>
      <c r="DX136" s="95"/>
      <c r="DY136" s="95"/>
      <c r="DZ136" s="95"/>
      <c r="EA136" s="95"/>
      <c r="EB136" s="95"/>
      <c r="EC136" s="95"/>
      <c r="ED136" s="95"/>
      <c r="EE136" s="95"/>
      <c r="EF136" s="95"/>
      <c r="EG136" s="95"/>
      <c r="EH136" s="95"/>
      <c r="EI136" s="95"/>
      <c r="EJ136" s="95"/>
      <c r="EK136" s="95"/>
      <c r="EL136" s="95"/>
      <c r="EM136" s="95"/>
      <c r="EN136" s="95"/>
      <c r="EO136" s="95"/>
      <c r="EP136" s="95"/>
      <c r="EQ136" s="95"/>
      <c r="ER136" s="95"/>
      <c r="ES136" s="95"/>
      <c r="ET136" s="95"/>
      <c r="EU136" s="95"/>
      <c r="EV136" s="95"/>
      <c r="EW136" s="95"/>
      <c r="EX136" s="95"/>
      <c r="EY136" s="95"/>
      <c r="EZ136" s="95"/>
      <c r="FA136" s="95"/>
      <c r="FB136" s="95"/>
      <c r="FC136" s="95"/>
      <c r="FD136" s="95"/>
      <c r="FE136" s="95"/>
      <c r="FF136" s="95"/>
      <c r="FG136" s="95"/>
      <c r="FH136" s="95"/>
      <c r="FI136" s="95"/>
      <c r="FJ136" s="95"/>
      <c r="FK136" s="95"/>
      <c r="FL136" s="95"/>
      <c r="FM136" s="95"/>
      <c r="FN136" s="95"/>
      <c r="FO136" s="95"/>
      <c r="FP136" s="95"/>
      <c r="FQ136" s="95"/>
      <c r="FR136" s="95"/>
      <c r="FS136" s="95"/>
      <c r="FT136" s="95"/>
      <c r="FU136" s="95"/>
      <c r="FV136" s="95"/>
      <c r="FW136" s="95"/>
      <c r="FX136" s="95"/>
      <c r="FY136" s="95"/>
      <c r="FZ136" s="95"/>
      <c r="GA136" s="95"/>
      <c r="GB136" s="95"/>
      <c r="GC136" s="95"/>
      <c r="GD136" s="95"/>
      <c r="GE136" s="96"/>
      <c r="GF136" s="96"/>
      <c r="GG136" s="96"/>
      <c r="GH136" s="96"/>
      <c r="GI136" s="96"/>
      <c r="GJ136" s="96"/>
      <c r="GK136" s="96"/>
      <c r="GL136" s="96"/>
      <c r="GM136" s="96"/>
      <c r="GN136" s="96"/>
    </row>
    <row r="137" spans="1:196" s="101" customFormat="1" ht="39" customHeight="1" x14ac:dyDescent="0.3">
      <c r="A137" s="222"/>
      <c r="B137" s="90"/>
      <c r="C137" s="126" t="s">
        <v>163</v>
      </c>
      <c r="D137" s="126" t="s">
        <v>84</v>
      </c>
      <c r="E137" s="223" t="s">
        <v>164</v>
      </c>
      <c r="F137" s="91">
        <v>1323.8</v>
      </c>
      <c r="G137" s="12">
        <v>1318.3</v>
      </c>
      <c r="H137" s="91">
        <v>1204</v>
      </c>
      <c r="I137" s="181">
        <f t="shared" ref="I137" si="134">H137/$H$6</f>
        <v>1.4160236245429826E-3</v>
      </c>
      <c r="J137" s="12">
        <f t="shared" si="64"/>
        <v>-114.29999999999995</v>
      </c>
      <c r="K137" s="92">
        <f t="shared" si="65"/>
        <v>0.91329742850640983</v>
      </c>
      <c r="L137" s="91">
        <v>660</v>
      </c>
      <c r="M137" s="91">
        <v>679.7</v>
      </c>
      <c r="N137" s="12">
        <v>679.7</v>
      </c>
      <c r="O137" s="91">
        <v>404.5</v>
      </c>
      <c r="P137" s="12">
        <f t="shared" ref="P137:P162" si="135">O137-N137</f>
        <v>-275.20000000000005</v>
      </c>
      <c r="Q137" s="13">
        <f t="shared" ref="Q137:Q162" si="136">IFERROR(100%*(O137/N137),"")</f>
        <v>0.59511549212888037</v>
      </c>
      <c r="R137" s="91">
        <f t="shared" ref="R137" si="137">SUM(F137,L137)</f>
        <v>1983.8</v>
      </c>
      <c r="S137" s="91">
        <f t="shared" ref="S137" si="138">SUM(F137,M137)</f>
        <v>2003.5</v>
      </c>
      <c r="T137" s="91">
        <f>SUM(G137,N137)</f>
        <v>1998</v>
      </c>
      <c r="U137" s="91">
        <f t="shared" si="74"/>
        <v>1608.5</v>
      </c>
      <c r="V137" s="91">
        <f t="shared" ref="V137" si="139">U137-T137</f>
        <v>-389.5</v>
      </c>
      <c r="W137" s="92">
        <f t="shared" si="101"/>
        <v>0.80505505505505504</v>
      </c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  <c r="CD137" s="95"/>
      <c r="CE137" s="95"/>
      <c r="CF137" s="95"/>
      <c r="CG137" s="95"/>
      <c r="CH137" s="95"/>
      <c r="CI137" s="95"/>
      <c r="CJ137" s="9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5"/>
      <c r="DR137" s="95"/>
      <c r="DS137" s="95"/>
      <c r="DT137" s="95"/>
      <c r="DU137" s="95"/>
      <c r="DV137" s="95"/>
      <c r="DW137" s="95"/>
      <c r="DX137" s="95"/>
      <c r="DY137" s="95"/>
      <c r="DZ137" s="95"/>
      <c r="EA137" s="95"/>
      <c r="EB137" s="95"/>
      <c r="EC137" s="95"/>
      <c r="ED137" s="95"/>
      <c r="EE137" s="95"/>
      <c r="EF137" s="95"/>
      <c r="EG137" s="95"/>
      <c r="EH137" s="95"/>
      <c r="EI137" s="95"/>
      <c r="EJ137" s="95"/>
      <c r="EK137" s="95"/>
      <c r="EL137" s="95"/>
      <c r="EM137" s="95"/>
      <c r="EN137" s="95"/>
      <c r="EO137" s="95"/>
      <c r="EP137" s="95"/>
      <c r="EQ137" s="95"/>
      <c r="ER137" s="95"/>
      <c r="ES137" s="95"/>
      <c r="ET137" s="95"/>
      <c r="EU137" s="95"/>
      <c r="EV137" s="95"/>
      <c r="EW137" s="95"/>
      <c r="EX137" s="95"/>
      <c r="EY137" s="95"/>
      <c r="EZ137" s="95"/>
      <c r="FA137" s="95"/>
      <c r="FB137" s="95"/>
      <c r="FC137" s="95"/>
      <c r="FD137" s="95"/>
      <c r="FE137" s="95"/>
      <c r="FF137" s="95"/>
      <c r="FG137" s="95"/>
      <c r="FH137" s="95"/>
      <c r="FI137" s="95"/>
      <c r="FJ137" s="95"/>
      <c r="FK137" s="95"/>
      <c r="FL137" s="95"/>
      <c r="FM137" s="95"/>
      <c r="FN137" s="95"/>
      <c r="FO137" s="95"/>
      <c r="FP137" s="95"/>
      <c r="FQ137" s="95"/>
      <c r="FR137" s="95"/>
      <c r="FS137" s="95"/>
      <c r="FT137" s="95"/>
      <c r="FU137" s="95"/>
      <c r="FV137" s="95"/>
      <c r="FW137" s="95"/>
      <c r="FX137" s="95"/>
      <c r="FY137" s="95"/>
      <c r="FZ137" s="95"/>
      <c r="GA137" s="95"/>
      <c r="GB137" s="95"/>
      <c r="GC137" s="95"/>
      <c r="GD137" s="95"/>
      <c r="GE137" s="95"/>
      <c r="GF137" s="95"/>
      <c r="GG137" s="95"/>
      <c r="GH137" s="95"/>
      <c r="GI137" s="95"/>
      <c r="GJ137" s="95"/>
      <c r="GK137" s="95"/>
      <c r="GL137" s="95"/>
      <c r="GM137" s="95"/>
      <c r="GN137" s="95"/>
    </row>
    <row r="138" spans="1:196" s="101" customFormat="1" ht="35.25" hidden="1" customHeight="1" x14ac:dyDescent="0.3">
      <c r="A138" s="222"/>
      <c r="B138" s="90"/>
      <c r="C138" s="126" t="s">
        <v>289</v>
      </c>
      <c r="D138" s="126" t="s">
        <v>83</v>
      </c>
      <c r="E138" s="223" t="s">
        <v>292</v>
      </c>
      <c r="F138" s="91"/>
      <c r="G138" s="12"/>
      <c r="H138" s="91"/>
      <c r="I138" s="92">
        <f t="shared" si="130"/>
        <v>0</v>
      </c>
      <c r="J138" s="12">
        <f t="shared" ref="J138:J199" si="140">H138-G138</f>
        <v>0</v>
      </c>
      <c r="K138" s="92" t="str">
        <f t="shared" si="65"/>
        <v/>
      </c>
      <c r="L138" s="91"/>
      <c r="M138" s="91"/>
      <c r="N138" s="12"/>
      <c r="O138" s="91"/>
      <c r="P138" s="12">
        <f t="shared" si="135"/>
        <v>0</v>
      </c>
      <c r="Q138" s="13" t="str">
        <f t="shared" si="136"/>
        <v/>
      </c>
      <c r="R138" s="91">
        <f t="shared" ref="R138" si="141">SUM(F138,L138)</f>
        <v>0</v>
      </c>
      <c r="S138" s="91">
        <f t="shared" ref="S138" si="142">SUM(F138,M138)</f>
        <v>0</v>
      </c>
      <c r="T138" s="91">
        <f t="shared" ref="T138" si="143">SUM(G138,N138)</f>
        <v>0</v>
      </c>
      <c r="U138" s="91">
        <f t="shared" si="74"/>
        <v>0</v>
      </c>
      <c r="V138" s="91">
        <f t="shared" si="133"/>
        <v>0</v>
      </c>
      <c r="W138" s="92" t="str">
        <f t="shared" si="101"/>
        <v/>
      </c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  <c r="CD138" s="95"/>
      <c r="CE138" s="95"/>
      <c r="CF138" s="95"/>
      <c r="CG138" s="95"/>
      <c r="CH138" s="95"/>
      <c r="CI138" s="95"/>
      <c r="CJ138" s="9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95"/>
      <c r="DK138" s="95"/>
      <c r="DL138" s="95"/>
      <c r="DM138" s="95"/>
      <c r="DN138" s="95"/>
      <c r="DO138" s="95"/>
      <c r="DP138" s="95"/>
      <c r="DQ138" s="95"/>
      <c r="DR138" s="95"/>
      <c r="DS138" s="95"/>
      <c r="DT138" s="95"/>
      <c r="DU138" s="95"/>
      <c r="DV138" s="95"/>
      <c r="DW138" s="95"/>
      <c r="DX138" s="95"/>
      <c r="DY138" s="95"/>
      <c r="DZ138" s="95"/>
      <c r="EA138" s="95"/>
      <c r="EB138" s="95"/>
      <c r="EC138" s="95"/>
      <c r="ED138" s="95"/>
      <c r="EE138" s="95"/>
      <c r="EF138" s="95"/>
      <c r="EG138" s="95"/>
      <c r="EH138" s="95"/>
      <c r="EI138" s="95"/>
      <c r="EJ138" s="95"/>
      <c r="EK138" s="95"/>
      <c r="EL138" s="95"/>
      <c r="EM138" s="95"/>
      <c r="EN138" s="95"/>
      <c r="EO138" s="95"/>
      <c r="EP138" s="95"/>
      <c r="EQ138" s="95"/>
      <c r="ER138" s="95"/>
      <c r="ES138" s="95"/>
      <c r="ET138" s="95"/>
      <c r="EU138" s="95"/>
      <c r="EV138" s="95"/>
      <c r="EW138" s="95"/>
      <c r="EX138" s="95"/>
      <c r="EY138" s="95"/>
      <c r="EZ138" s="95"/>
      <c r="FA138" s="95"/>
      <c r="FB138" s="95"/>
      <c r="FC138" s="95"/>
      <c r="FD138" s="95"/>
      <c r="FE138" s="95"/>
      <c r="FF138" s="95"/>
      <c r="FG138" s="95"/>
      <c r="FH138" s="95"/>
      <c r="FI138" s="95"/>
      <c r="FJ138" s="95"/>
      <c r="FK138" s="95"/>
      <c r="FL138" s="95"/>
      <c r="FM138" s="95"/>
      <c r="FN138" s="95"/>
      <c r="FO138" s="95"/>
      <c r="FP138" s="95"/>
      <c r="FQ138" s="95"/>
      <c r="FR138" s="95"/>
      <c r="FS138" s="95"/>
      <c r="FT138" s="95"/>
      <c r="FU138" s="95"/>
      <c r="FV138" s="95"/>
      <c r="FW138" s="95"/>
      <c r="FX138" s="95"/>
      <c r="FY138" s="95"/>
      <c r="FZ138" s="95"/>
      <c r="GA138" s="95"/>
      <c r="GB138" s="95"/>
      <c r="GC138" s="95"/>
      <c r="GD138" s="95"/>
      <c r="GE138" s="95"/>
      <c r="GF138" s="95"/>
      <c r="GG138" s="95"/>
      <c r="GH138" s="95"/>
      <c r="GI138" s="95"/>
      <c r="GJ138" s="95"/>
      <c r="GK138" s="95"/>
      <c r="GL138" s="95"/>
      <c r="GM138" s="95"/>
      <c r="GN138" s="95"/>
    </row>
    <row r="139" spans="1:196" s="101" customFormat="1" ht="40.5" customHeight="1" x14ac:dyDescent="0.3">
      <c r="A139" s="222"/>
      <c r="B139" s="90"/>
      <c r="C139" s="126" t="s">
        <v>290</v>
      </c>
      <c r="D139" s="126" t="s">
        <v>83</v>
      </c>
      <c r="E139" s="223" t="s">
        <v>293</v>
      </c>
      <c r="F139" s="91">
        <v>1500</v>
      </c>
      <c r="G139" s="12">
        <v>1500</v>
      </c>
      <c r="H139" s="91">
        <v>903.6</v>
      </c>
      <c r="I139" s="92">
        <f t="shared" si="71"/>
        <v>1.0627233780207965E-3</v>
      </c>
      <c r="J139" s="12">
        <f t="shared" si="140"/>
        <v>-596.4</v>
      </c>
      <c r="K139" s="92">
        <f t="shared" si="65"/>
        <v>0.60240000000000005</v>
      </c>
      <c r="L139" s="91"/>
      <c r="M139" s="91"/>
      <c r="N139" s="12"/>
      <c r="O139" s="91"/>
      <c r="P139" s="12">
        <f t="shared" si="135"/>
        <v>0</v>
      </c>
      <c r="Q139" s="13" t="str">
        <f t="shared" si="136"/>
        <v/>
      </c>
      <c r="R139" s="91">
        <f t="shared" si="72"/>
        <v>1500</v>
      </c>
      <c r="S139" s="91">
        <f t="shared" si="73"/>
        <v>1500</v>
      </c>
      <c r="T139" s="91">
        <f>SUM(G139,N139)</f>
        <v>1500</v>
      </c>
      <c r="U139" s="91">
        <f t="shared" si="74"/>
        <v>903.6</v>
      </c>
      <c r="V139" s="91">
        <f t="shared" ref="V139:V141" si="144">U139-T139</f>
        <v>-596.4</v>
      </c>
      <c r="W139" s="92">
        <f t="shared" si="101"/>
        <v>0.60240000000000005</v>
      </c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  <c r="CD139" s="95"/>
      <c r="CE139" s="95"/>
      <c r="CF139" s="95"/>
      <c r="CG139" s="95"/>
      <c r="CH139" s="95"/>
      <c r="CI139" s="95"/>
      <c r="CJ139" s="95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5"/>
      <c r="DD139" s="95"/>
      <c r="DE139" s="95"/>
      <c r="DF139" s="95"/>
      <c r="DG139" s="95"/>
      <c r="DH139" s="95"/>
      <c r="DI139" s="95"/>
      <c r="DJ139" s="95"/>
      <c r="DK139" s="95"/>
      <c r="DL139" s="95"/>
      <c r="DM139" s="95"/>
      <c r="DN139" s="95"/>
      <c r="DO139" s="95"/>
      <c r="DP139" s="95"/>
      <c r="DQ139" s="95"/>
      <c r="DR139" s="95"/>
      <c r="DS139" s="95"/>
      <c r="DT139" s="95"/>
      <c r="DU139" s="95"/>
      <c r="DV139" s="95"/>
      <c r="DW139" s="95"/>
      <c r="DX139" s="95"/>
      <c r="DY139" s="95"/>
      <c r="DZ139" s="95"/>
      <c r="EA139" s="95"/>
      <c r="EB139" s="95"/>
      <c r="EC139" s="95"/>
      <c r="ED139" s="95"/>
      <c r="EE139" s="95"/>
      <c r="EF139" s="95"/>
      <c r="EG139" s="95"/>
      <c r="EH139" s="95"/>
      <c r="EI139" s="95"/>
      <c r="EJ139" s="95"/>
      <c r="EK139" s="95"/>
      <c r="EL139" s="95"/>
      <c r="EM139" s="95"/>
      <c r="EN139" s="95"/>
      <c r="EO139" s="95"/>
      <c r="EP139" s="95"/>
      <c r="EQ139" s="95"/>
      <c r="ER139" s="95"/>
      <c r="ES139" s="95"/>
      <c r="ET139" s="95"/>
      <c r="EU139" s="95"/>
      <c r="EV139" s="95"/>
      <c r="EW139" s="95"/>
      <c r="EX139" s="95"/>
      <c r="EY139" s="95"/>
      <c r="EZ139" s="95"/>
      <c r="FA139" s="95"/>
      <c r="FB139" s="95"/>
      <c r="FC139" s="95"/>
      <c r="FD139" s="95"/>
      <c r="FE139" s="95"/>
      <c r="FF139" s="95"/>
      <c r="FG139" s="95"/>
      <c r="FH139" s="95"/>
      <c r="FI139" s="95"/>
      <c r="FJ139" s="95"/>
      <c r="FK139" s="95"/>
      <c r="FL139" s="95"/>
      <c r="FM139" s="95"/>
      <c r="FN139" s="95"/>
      <c r="FO139" s="95"/>
      <c r="FP139" s="95"/>
      <c r="FQ139" s="95"/>
      <c r="FR139" s="95"/>
      <c r="FS139" s="95"/>
      <c r="FT139" s="95"/>
      <c r="FU139" s="95"/>
      <c r="FV139" s="95"/>
      <c r="FW139" s="95"/>
      <c r="FX139" s="95"/>
      <c r="FY139" s="95"/>
      <c r="FZ139" s="95"/>
      <c r="GA139" s="95"/>
      <c r="GB139" s="95"/>
      <c r="GC139" s="95"/>
      <c r="GD139" s="95"/>
      <c r="GE139" s="95"/>
      <c r="GF139" s="95"/>
      <c r="GG139" s="95"/>
      <c r="GH139" s="95"/>
      <c r="GI139" s="95"/>
      <c r="GJ139" s="95"/>
      <c r="GK139" s="95"/>
      <c r="GL139" s="95"/>
      <c r="GM139" s="95"/>
      <c r="GN139" s="95"/>
    </row>
    <row r="140" spans="1:196" s="101" customFormat="1" ht="30.75" customHeight="1" x14ac:dyDescent="0.3">
      <c r="A140" s="222"/>
      <c r="B140" s="90"/>
      <c r="C140" s="126" t="s">
        <v>187</v>
      </c>
      <c r="D140" s="126" t="s">
        <v>83</v>
      </c>
      <c r="E140" s="223" t="s">
        <v>188</v>
      </c>
      <c r="F140" s="91">
        <v>127.8</v>
      </c>
      <c r="G140" s="12">
        <v>95.9</v>
      </c>
      <c r="H140" s="91">
        <v>95.9</v>
      </c>
      <c r="I140" s="100">
        <f t="shared" ref="I140" si="145">H140/$H$6</f>
        <v>1.1278792823394688E-4</v>
      </c>
      <c r="J140" s="12">
        <f t="shared" si="140"/>
        <v>0</v>
      </c>
      <c r="K140" s="92">
        <f t="shared" si="65"/>
        <v>1</v>
      </c>
      <c r="L140" s="91"/>
      <c r="M140" s="91"/>
      <c r="N140" s="12"/>
      <c r="O140" s="91"/>
      <c r="P140" s="12">
        <f t="shared" si="135"/>
        <v>0</v>
      </c>
      <c r="Q140" s="13" t="str">
        <f t="shared" si="136"/>
        <v/>
      </c>
      <c r="R140" s="91">
        <f t="shared" si="72"/>
        <v>127.8</v>
      </c>
      <c r="S140" s="91">
        <f t="shared" si="73"/>
        <v>127.8</v>
      </c>
      <c r="T140" s="91">
        <f>SUM(G140,N140)</f>
        <v>95.9</v>
      </c>
      <c r="U140" s="91">
        <f t="shared" si="74"/>
        <v>95.9</v>
      </c>
      <c r="V140" s="91">
        <f t="shared" si="144"/>
        <v>0</v>
      </c>
      <c r="W140" s="92">
        <f t="shared" si="101"/>
        <v>1</v>
      </c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95"/>
      <c r="DK140" s="95"/>
      <c r="DL140" s="95"/>
      <c r="DM140" s="95"/>
      <c r="DN140" s="95"/>
      <c r="DO140" s="95"/>
      <c r="DP140" s="95"/>
      <c r="DQ140" s="95"/>
      <c r="DR140" s="95"/>
      <c r="DS140" s="95"/>
      <c r="DT140" s="95"/>
      <c r="DU140" s="95"/>
      <c r="DV140" s="95"/>
      <c r="DW140" s="95"/>
      <c r="DX140" s="95"/>
      <c r="DY140" s="95"/>
      <c r="DZ140" s="95"/>
      <c r="EA140" s="95"/>
      <c r="EB140" s="95"/>
      <c r="EC140" s="95"/>
      <c r="ED140" s="95"/>
      <c r="EE140" s="95"/>
      <c r="EF140" s="95"/>
      <c r="EG140" s="95"/>
      <c r="EH140" s="95"/>
      <c r="EI140" s="95"/>
      <c r="EJ140" s="95"/>
      <c r="EK140" s="95"/>
      <c r="EL140" s="95"/>
      <c r="EM140" s="95"/>
      <c r="EN140" s="95"/>
      <c r="EO140" s="95"/>
      <c r="EP140" s="95"/>
      <c r="EQ140" s="95"/>
      <c r="ER140" s="95"/>
      <c r="ES140" s="95"/>
      <c r="ET140" s="95"/>
      <c r="EU140" s="95"/>
      <c r="EV140" s="95"/>
      <c r="EW140" s="95"/>
      <c r="EX140" s="95"/>
      <c r="EY140" s="95"/>
      <c r="EZ140" s="95"/>
      <c r="FA140" s="95"/>
      <c r="FB140" s="95"/>
      <c r="FC140" s="95"/>
      <c r="FD140" s="95"/>
      <c r="FE140" s="95"/>
      <c r="FF140" s="95"/>
      <c r="FG140" s="95"/>
      <c r="FH140" s="95"/>
      <c r="FI140" s="95"/>
      <c r="FJ140" s="95"/>
      <c r="FK140" s="95"/>
      <c r="FL140" s="95"/>
      <c r="FM140" s="95"/>
      <c r="FN140" s="95"/>
      <c r="FO140" s="95"/>
      <c r="FP140" s="95"/>
      <c r="FQ140" s="95"/>
      <c r="FR140" s="95"/>
      <c r="FS140" s="95"/>
      <c r="FT140" s="95"/>
      <c r="FU140" s="95"/>
      <c r="FV140" s="95"/>
      <c r="FW140" s="95"/>
      <c r="FX140" s="95"/>
      <c r="FY140" s="95"/>
      <c r="FZ140" s="95"/>
      <c r="GA140" s="95"/>
      <c r="GB140" s="95"/>
      <c r="GC140" s="95"/>
      <c r="GD140" s="95"/>
      <c r="GE140" s="95"/>
      <c r="GF140" s="95"/>
      <c r="GG140" s="95"/>
      <c r="GH140" s="95"/>
      <c r="GI140" s="95"/>
      <c r="GJ140" s="95"/>
      <c r="GK140" s="95"/>
      <c r="GL140" s="95"/>
      <c r="GM140" s="95"/>
      <c r="GN140" s="95"/>
    </row>
    <row r="141" spans="1:196" s="101" customFormat="1" ht="30.75" customHeight="1" x14ac:dyDescent="0.3">
      <c r="A141" s="222"/>
      <c r="B141" s="90"/>
      <c r="C141" s="126" t="s">
        <v>291</v>
      </c>
      <c r="D141" s="126" t="s">
        <v>83</v>
      </c>
      <c r="E141" s="223" t="s">
        <v>294</v>
      </c>
      <c r="F141" s="91">
        <v>8450.5</v>
      </c>
      <c r="G141" s="12">
        <v>8450.5</v>
      </c>
      <c r="H141" s="91">
        <v>7716.7</v>
      </c>
      <c r="I141" s="92">
        <f t="shared" ref="I141" si="146">H141/$H$6</f>
        <v>9.0756058999259415E-3</v>
      </c>
      <c r="J141" s="12">
        <f t="shared" si="140"/>
        <v>-733.80000000000018</v>
      </c>
      <c r="K141" s="92">
        <f t="shared" si="65"/>
        <v>0.9131649014851192</v>
      </c>
      <c r="L141" s="91">
        <v>11701.7</v>
      </c>
      <c r="M141" s="91">
        <v>11705.7</v>
      </c>
      <c r="N141" s="12">
        <v>11642.3</v>
      </c>
      <c r="O141" s="91">
        <v>4921.7</v>
      </c>
      <c r="P141" s="12">
        <f t="shared" si="135"/>
        <v>-6720.5999999999995</v>
      </c>
      <c r="Q141" s="13">
        <f t="shared" si="136"/>
        <v>0.42274292880272801</v>
      </c>
      <c r="R141" s="91">
        <f t="shared" si="72"/>
        <v>20152.2</v>
      </c>
      <c r="S141" s="91">
        <f t="shared" si="73"/>
        <v>20156.2</v>
      </c>
      <c r="T141" s="91">
        <f>SUM(G141,N141)</f>
        <v>20092.8</v>
      </c>
      <c r="U141" s="91">
        <f t="shared" si="74"/>
        <v>12638.4</v>
      </c>
      <c r="V141" s="91">
        <f t="shared" si="144"/>
        <v>-7454.4</v>
      </c>
      <c r="W141" s="92">
        <f t="shared" si="101"/>
        <v>0.6290014333492594</v>
      </c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  <c r="CD141" s="95"/>
      <c r="CE141" s="95"/>
      <c r="CF141" s="95"/>
      <c r="CG141" s="95"/>
      <c r="CH141" s="95"/>
      <c r="CI141" s="95"/>
      <c r="CJ141" s="95"/>
      <c r="CK141" s="95"/>
      <c r="CL141" s="95"/>
      <c r="CM141" s="95"/>
      <c r="CN141" s="95"/>
      <c r="CO141" s="95"/>
      <c r="CP141" s="95"/>
      <c r="CQ141" s="95"/>
      <c r="CR141" s="95"/>
      <c r="CS141" s="95"/>
      <c r="CT141" s="95"/>
      <c r="CU141" s="95"/>
      <c r="CV141" s="95"/>
      <c r="CW141" s="95"/>
      <c r="CX141" s="95"/>
      <c r="CY141" s="95"/>
      <c r="CZ141" s="95"/>
      <c r="DA141" s="95"/>
      <c r="DB141" s="95"/>
      <c r="DC141" s="95"/>
      <c r="DD141" s="95"/>
      <c r="DE141" s="95"/>
      <c r="DF141" s="95"/>
      <c r="DG141" s="95"/>
      <c r="DH141" s="95"/>
      <c r="DI141" s="95"/>
      <c r="DJ141" s="95"/>
      <c r="DK141" s="95"/>
      <c r="DL141" s="95"/>
      <c r="DM141" s="95"/>
      <c r="DN141" s="95"/>
      <c r="DO141" s="95"/>
      <c r="DP141" s="95"/>
      <c r="DQ141" s="95"/>
      <c r="DR141" s="95"/>
      <c r="DS141" s="95"/>
      <c r="DT141" s="95"/>
      <c r="DU141" s="95"/>
      <c r="DV141" s="95"/>
      <c r="DW141" s="95"/>
      <c r="DX141" s="95"/>
      <c r="DY141" s="95"/>
      <c r="DZ141" s="95"/>
      <c r="EA141" s="95"/>
      <c r="EB141" s="95"/>
      <c r="EC141" s="95"/>
      <c r="ED141" s="95"/>
      <c r="EE141" s="95"/>
      <c r="EF141" s="95"/>
      <c r="EG141" s="95"/>
      <c r="EH141" s="95"/>
      <c r="EI141" s="95"/>
      <c r="EJ141" s="95"/>
      <c r="EK141" s="95"/>
      <c r="EL141" s="95"/>
      <c r="EM141" s="95"/>
      <c r="EN141" s="95"/>
      <c r="EO141" s="95"/>
      <c r="EP141" s="95"/>
      <c r="EQ141" s="95"/>
      <c r="ER141" s="95"/>
      <c r="ES141" s="95"/>
      <c r="ET141" s="95"/>
      <c r="EU141" s="95"/>
      <c r="EV141" s="95"/>
      <c r="EW141" s="95"/>
      <c r="EX141" s="95"/>
      <c r="EY141" s="95"/>
      <c r="EZ141" s="95"/>
      <c r="FA141" s="95"/>
      <c r="FB141" s="95"/>
      <c r="FC141" s="95"/>
      <c r="FD141" s="95"/>
      <c r="FE141" s="95"/>
      <c r="FF141" s="95"/>
      <c r="FG141" s="95"/>
      <c r="FH141" s="95"/>
      <c r="FI141" s="95"/>
      <c r="FJ141" s="95"/>
      <c r="FK141" s="95"/>
      <c r="FL141" s="95"/>
      <c r="FM141" s="95"/>
      <c r="FN141" s="95"/>
      <c r="FO141" s="95"/>
      <c r="FP141" s="95"/>
      <c r="FQ141" s="95"/>
      <c r="FR141" s="95"/>
      <c r="FS141" s="95"/>
      <c r="FT141" s="95"/>
      <c r="FU141" s="95"/>
      <c r="FV141" s="95"/>
      <c r="FW141" s="95"/>
      <c r="FX141" s="95"/>
      <c r="FY141" s="95"/>
      <c r="FZ141" s="95"/>
      <c r="GA141" s="95"/>
      <c r="GB141" s="95"/>
      <c r="GC141" s="95"/>
      <c r="GD141" s="95"/>
      <c r="GE141" s="95"/>
      <c r="GF141" s="95"/>
      <c r="GG141" s="95"/>
      <c r="GH141" s="95"/>
      <c r="GI141" s="95"/>
      <c r="GJ141" s="95"/>
      <c r="GK141" s="95"/>
      <c r="GL141" s="95"/>
      <c r="GM141" s="95"/>
      <c r="GN141" s="95"/>
    </row>
    <row r="142" spans="1:196" s="101" customFormat="1" ht="28.5" customHeight="1" x14ac:dyDescent="0.3">
      <c r="A142" s="222"/>
      <c r="B142" s="90"/>
      <c r="C142" s="126" t="s">
        <v>190</v>
      </c>
      <c r="D142" s="126" t="s">
        <v>87</v>
      </c>
      <c r="E142" s="223" t="s">
        <v>191</v>
      </c>
      <c r="F142" s="91"/>
      <c r="G142" s="12"/>
      <c r="H142" s="91"/>
      <c r="I142" s="100">
        <f t="shared" ref="I142" si="147">H142/$H$6</f>
        <v>0</v>
      </c>
      <c r="J142" s="12">
        <f t="shared" si="140"/>
        <v>0</v>
      </c>
      <c r="K142" s="92" t="str">
        <f t="shared" ref="K142:K177" si="148">IFERROR(100%*(H142/G142),"")</f>
        <v/>
      </c>
      <c r="L142" s="91">
        <v>445</v>
      </c>
      <c r="M142" s="91">
        <v>445</v>
      </c>
      <c r="N142" s="12">
        <v>445</v>
      </c>
      <c r="O142" s="91">
        <v>70</v>
      </c>
      <c r="P142" s="12">
        <f t="shared" si="135"/>
        <v>-375</v>
      </c>
      <c r="Q142" s="13">
        <f t="shared" si="136"/>
        <v>0.15730337078651685</v>
      </c>
      <c r="R142" s="91">
        <f t="shared" ref="R142" si="149">SUM(F142,L142)</f>
        <v>445</v>
      </c>
      <c r="S142" s="91">
        <f t="shared" ref="S142" si="150">SUM(F142,M142)</f>
        <v>445</v>
      </c>
      <c r="T142" s="91">
        <f t="shared" ref="T142" si="151">SUM(G142,N142)</f>
        <v>445</v>
      </c>
      <c r="U142" s="91">
        <f t="shared" si="74"/>
        <v>70</v>
      </c>
      <c r="V142" s="91">
        <f t="shared" ref="V142" si="152">U142-T142</f>
        <v>-375</v>
      </c>
      <c r="W142" s="92">
        <f t="shared" si="101"/>
        <v>0.15730337078651685</v>
      </c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  <c r="CC142" s="95"/>
      <c r="CD142" s="95"/>
      <c r="CE142" s="95"/>
      <c r="CF142" s="95"/>
      <c r="CG142" s="95"/>
      <c r="CH142" s="95"/>
      <c r="CI142" s="95"/>
      <c r="CJ142" s="95"/>
      <c r="CK142" s="95"/>
      <c r="CL142" s="95"/>
      <c r="CM142" s="95"/>
      <c r="CN142" s="95"/>
      <c r="CO142" s="95"/>
      <c r="CP142" s="95"/>
      <c r="CQ142" s="95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  <c r="DB142" s="95"/>
      <c r="DC142" s="95"/>
      <c r="DD142" s="95"/>
      <c r="DE142" s="95"/>
      <c r="DF142" s="95"/>
      <c r="DG142" s="95"/>
      <c r="DH142" s="95"/>
      <c r="DI142" s="95"/>
      <c r="DJ142" s="95"/>
      <c r="DK142" s="95"/>
      <c r="DL142" s="95"/>
      <c r="DM142" s="95"/>
      <c r="DN142" s="95"/>
      <c r="DO142" s="95"/>
      <c r="DP142" s="95"/>
      <c r="DQ142" s="95"/>
      <c r="DR142" s="95"/>
      <c r="DS142" s="95"/>
      <c r="DT142" s="95"/>
      <c r="DU142" s="95"/>
      <c r="DV142" s="95"/>
      <c r="DW142" s="95"/>
      <c r="DX142" s="95"/>
      <c r="DY142" s="95"/>
      <c r="DZ142" s="95"/>
      <c r="EA142" s="95"/>
      <c r="EB142" s="95"/>
      <c r="EC142" s="95"/>
      <c r="ED142" s="95"/>
      <c r="EE142" s="95"/>
      <c r="EF142" s="95"/>
      <c r="EG142" s="95"/>
      <c r="EH142" s="95"/>
      <c r="EI142" s="95"/>
      <c r="EJ142" s="95"/>
      <c r="EK142" s="95"/>
      <c r="EL142" s="95"/>
      <c r="EM142" s="95"/>
      <c r="EN142" s="95"/>
      <c r="EO142" s="95"/>
      <c r="EP142" s="95"/>
      <c r="EQ142" s="95"/>
      <c r="ER142" s="95"/>
      <c r="ES142" s="95"/>
      <c r="ET142" s="95"/>
      <c r="EU142" s="95"/>
      <c r="EV142" s="95"/>
      <c r="EW142" s="95"/>
      <c r="EX142" s="95"/>
      <c r="EY142" s="95"/>
      <c r="EZ142" s="95"/>
      <c r="FA142" s="95"/>
      <c r="FB142" s="95"/>
      <c r="FC142" s="95"/>
      <c r="FD142" s="95"/>
      <c r="FE142" s="95"/>
      <c r="FF142" s="95"/>
      <c r="FG142" s="95"/>
      <c r="FH142" s="95"/>
      <c r="FI142" s="95"/>
      <c r="FJ142" s="95"/>
      <c r="FK142" s="95"/>
      <c r="FL142" s="95"/>
      <c r="FM142" s="95"/>
      <c r="FN142" s="95"/>
      <c r="FO142" s="95"/>
      <c r="FP142" s="95"/>
      <c r="FQ142" s="95"/>
      <c r="FR142" s="95"/>
      <c r="FS142" s="95"/>
      <c r="FT142" s="95"/>
      <c r="FU142" s="95"/>
      <c r="FV142" s="95"/>
      <c r="FW142" s="95"/>
      <c r="FX142" s="95"/>
      <c r="FY142" s="95"/>
      <c r="FZ142" s="95"/>
      <c r="GA142" s="95"/>
      <c r="GB142" s="95"/>
      <c r="GC142" s="95"/>
      <c r="GD142" s="95"/>
      <c r="GE142" s="95"/>
      <c r="GF142" s="95"/>
      <c r="GG142" s="95"/>
      <c r="GH142" s="95"/>
      <c r="GI142" s="95"/>
      <c r="GJ142" s="95"/>
      <c r="GK142" s="95"/>
      <c r="GL142" s="95"/>
      <c r="GM142" s="95"/>
      <c r="GN142" s="95"/>
    </row>
    <row r="143" spans="1:196" s="101" customFormat="1" ht="19.5" hidden="1" customHeight="1" x14ac:dyDescent="0.3">
      <c r="A143" s="222"/>
      <c r="B143" s="90"/>
      <c r="C143" s="126" t="s">
        <v>88</v>
      </c>
      <c r="D143" s="126" t="s">
        <v>49</v>
      </c>
      <c r="E143" s="223" t="s">
        <v>165</v>
      </c>
      <c r="F143" s="91"/>
      <c r="G143" s="12"/>
      <c r="H143" s="91"/>
      <c r="I143" s="100">
        <f t="shared" si="71"/>
        <v>0</v>
      </c>
      <c r="J143" s="12">
        <f t="shared" si="140"/>
        <v>0</v>
      </c>
      <c r="K143" s="92" t="str">
        <f t="shared" si="148"/>
        <v/>
      </c>
      <c r="L143" s="91"/>
      <c r="M143" s="91"/>
      <c r="N143" s="12"/>
      <c r="O143" s="91"/>
      <c r="P143" s="11">
        <f t="shared" si="135"/>
        <v>0</v>
      </c>
      <c r="Q143" s="16" t="str">
        <f t="shared" si="136"/>
        <v/>
      </c>
      <c r="R143" s="91">
        <f t="shared" si="72"/>
        <v>0</v>
      </c>
      <c r="S143" s="91">
        <f t="shared" si="73"/>
        <v>0</v>
      </c>
      <c r="T143" s="91">
        <f t="shared" si="74"/>
        <v>0</v>
      </c>
      <c r="U143" s="91">
        <f t="shared" si="74"/>
        <v>0</v>
      </c>
      <c r="V143" s="91">
        <f t="shared" si="75"/>
        <v>0</v>
      </c>
      <c r="W143" s="92" t="str">
        <f t="shared" si="101"/>
        <v/>
      </c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  <c r="CC143" s="95"/>
      <c r="CD143" s="95"/>
      <c r="CE143" s="95"/>
      <c r="CF143" s="95"/>
      <c r="CG143" s="95"/>
      <c r="CH143" s="95"/>
      <c r="CI143" s="95"/>
      <c r="CJ143" s="95"/>
      <c r="CK143" s="95"/>
      <c r="CL143" s="95"/>
      <c r="CM143" s="95"/>
      <c r="CN143" s="95"/>
      <c r="CO143" s="95"/>
      <c r="CP143" s="95"/>
      <c r="CQ143" s="95"/>
      <c r="CR143" s="95"/>
      <c r="CS143" s="95"/>
      <c r="CT143" s="95"/>
      <c r="CU143" s="95"/>
      <c r="CV143" s="95"/>
      <c r="CW143" s="95"/>
      <c r="CX143" s="95"/>
      <c r="CY143" s="95"/>
      <c r="CZ143" s="95"/>
      <c r="DA143" s="95"/>
      <c r="DB143" s="95"/>
      <c r="DC143" s="95"/>
      <c r="DD143" s="95"/>
      <c r="DE143" s="95"/>
      <c r="DF143" s="95"/>
      <c r="DG143" s="95"/>
      <c r="DH143" s="95"/>
      <c r="DI143" s="95"/>
      <c r="DJ143" s="95"/>
      <c r="DK143" s="95"/>
      <c r="DL143" s="95"/>
      <c r="DM143" s="95"/>
      <c r="DN143" s="95"/>
      <c r="DO143" s="95"/>
      <c r="DP143" s="95"/>
      <c r="DQ143" s="95"/>
      <c r="DR143" s="95"/>
      <c r="DS143" s="95"/>
      <c r="DT143" s="95"/>
      <c r="DU143" s="95"/>
      <c r="DV143" s="95"/>
      <c r="DW143" s="95"/>
      <c r="DX143" s="95"/>
      <c r="DY143" s="95"/>
      <c r="DZ143" s="95"/>
      <c r="EA143" s="95"/>
      <c r="EB143" s="95"/>
      <c r="EC143" s="95"/>
      <c r="ED143" s="95"/>
      <c r="EE143" s="95"/>
      <c r="EF143" s="95"/>
      <c r="EG143" s="95"/>
      <c r="EH143" s="95"/>
      <c r="EI143" s="95"/>
      <c r="EJ143" s="95"/>
      <c r="EK143" s="95"/>
      <c r="EL143" s="95"/>
      <c r="EM143" s="95"/>
      <c r="EN143" s="95"/>
      <c r="EO143" s="95"/>
      <c r="EP143" s="95"/>
      <c r="EQ143" s="95"/>
      <c r="ER143" s="95"/>
      <c r="ES143" s="95"/>
      <c r="ET143" s="95"/>
      <c r="EU143" s="95"/>
      <c r="EV143" s="95"/>
      <c r="EW143" s="95"/>
      <c r="EX143" s="95"/>
      <c r="EY143" s="95"/>
      <c r="EZ143" s="95"/>
      <c r="FA143" s="95"/>
      <c r="FB143" s="95"/>
      <c r="FC143" s="95"/>
      <c r="FD143" s="95"/>
      <c r="FE143" s="95"/>
      <c r="FF143" s="95"/>
      <c r="FG143" s="95"/>
      <c r="FH143" s="95"/>
      <c r="FI143" s="95"/>
      <c r="FJ143" s="95"/>
      <c r="FK143" s="95"/>
      <c r="FL143" s="95"/>
      <c r="FM143" s="95"/>
      <c r="FN143" s="95"/>
      <c r="FO143" s="95"/>
      <c r="FP143" s="95"/>
      <c r="FQ143" s="95"/>
      <c r="FR143" s="95"/>
      <c r="FS143" s="95"/>
      <c r="FT143" s="95"/>
      <c r="FU143" s="95"/>
      <c r="FV143" s="95"/>
      <c r="FW143" s="95"/>
      <c r="FX143" s="95"/>
      <c r="FY143" s="95"/>
      <c r="FZ143" s="95"/>
      <c r="GA143" s="95"/>
      <c r="GB143" s="95"/>
      <c r="GC143" s="95"/>
      <c r="GD143" s="95"/>
      <c r="GE143" s="95"/>
      <c r="GF143" s="95"/>
      <c r="GG143" s="95"/>
      <c r="GH143" s="95"/>
      <c r="GI143" s="95"/>
      <c r="GJ143" s="95"/>
      <c r="GK143" s="95"/>
      <c r="GL143" s="95"/>
      <c r="GM143" s="95"/>
      <c r="GN143" s="95"/>
    </row>
    <row r="144" spans="1:196" s="101" customFormat="1" ht="27" customHeight="1" x14ac:dyDescent="0.3">
      <c r="A144" s="222"/>
      <c r="B144" s="102" t="s">
        <v>19</v>
      </c>
      <c r="C144" s="126" t="s">
        <v>238</v>
      </c>
      <c r="D144" s="126" t="s">
        <v>85</v>
      </c>
      <c r="E144" s="224" t="s">
        <v>239</v>
      </c>
      <c r="F144" s="103">
        <v>3516.4</v>
      </c>
      <c r="G144" s="18">
        <v>2116.4</v>
      </c>
      <c r="H144" s="103"/>
      <c r="I144" s="92">
        <f t="shared" si="71"/>
        <v>0</v>
      </c>
      <c r="J144" s="12">
        <f t="shared" si="140"/>
        <v>-2116.4</v>
      </c>
      <c r="K144" s="92">
        <f t="shared" si="148"/>
        <v>0</v>
      </c>
      <c r="L144" s="91"/>
      <c r="M144" s="91"/>
      <c r="N144" s="12"/>
      <c r="O144" s="103"/>
      <c r="P144" s="11">
        <f t="shared" si="135"/>
        <v>0</v>
      </c>
      <c r="Q144" s="16" t="str">
        <f t="shared" si="136"/>
        <v/>
      </c>
      <c r="R144" s="91">
        <f t="shared" si="72"/>
        <v>3516.4</v>
      </c>
      <c r="S144" s="91">
        <f t="shared" si="73"/>
        <v>3516.4</v>
      </c>
      <c r="T144" s="91">
        <f t="shared" si="74"/>
        <v>2116.4</v>
      </c>
      <c r="U144" s="91">
        <f t="shared" si="74"/>
        <v>0</v>
      </c>
      <c r="V144" s="91">
        <f t="shared" si="75"/>
        <v>-2116.4</v>
      </c>
      <c r="W144" s="92">
        <f t="shared" si="101"/>
        <v>0</v>
      </c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  <c r="CC144" s="95"/>
      <c r="CD144" s="95"/>
      <c r="CE144" s="95"/>
      <c r="CF144" s="95"/>
      <c r="CG144" s="95"/>
      <c r="CH144" s="95"/>
      <c r="CI144" s="95"/>
      <c r="CJ144" s="95"/>
      <c r="CK144" s="95"/>
      <c r="CL144" s="95"/>
      <c r="CM144" s="95"/>
      <c r="CN144" s="95"/>
      <c r="CO144" s="95"/>
      <c r="CP144" s="95"/>
      <c r="CQ144" s="95"/>
      <c r="CR144" s="95"/>
      <c r="CS144" s="95"/>
      <c r="CT144" s="95"/>
      <c r="CU144" s="95"/>
      <c r="CV144" s="95"/>
      <c r="CW144" s="95"/>
      <c r="CX144" s="95"/>
      <c r="CY144" s="95"/>
      <c r="CZ144" s="95"/>
      <c r="DA144" s="95"/>
      <c r="DB144" s="95"/>
      <c r="DC144" s="95"/>
      <c r="DD144" s="95"/>
      <c r="DE144" s="95"/>
      <c r="DF144" s="95"/>
      <c r="DG144" s="95"/>
      <c r="DH144" s="95"/>
      <c r="DI144" s="95"/>
      <c r="DJ144" s="95"/>
      <c r="DK144" s="95"/>
      <c r="DL144" s="95"/>
      <c r="DM144" s="95"/>
      <c r="DN144" s="95"/>
      <c r="DO144" s="95"/>
      <c r="DP144" s="95"/>
      <c r="DQ144" s="95"/>
      <c r="DR144" s="95"/>
      <c r="DS144" s="95"/>
      <c r="DT144" s="95"/>
      <c r="DU144" s="95"/>
      <c r="DV144" s="95"/>
      <c r="DW144" s="95"/>
      <c r="DX144" s="95"/>
      <c r="DY144" s="95"/>
      <c r="DZ144" s="95"/>
      <c r="EA144" s="95"/>
      <c r="EB144" s="95"/>
      <c r="EC144" s="95"/>
      <c r="ED144" s="95"/>
      <c r="EE144" s="95"/>
      <c r="EF144" s="95"/>
      <c r="EG144" s="95"/>
      <c r="EH144" s="95"/>
      <c r="EI144" s="95"/>
      <c r="EJ144" s="95"/>
      <c r="EK144" s="95"/>
      <c r="EL144" s="95"/>
      <c r="EM144" s="95"/>
      <c r="EN144" s="95"/>
      <c r="EO144" s="95"/>
      <c r="EP144" s="95"/>
      <c r="EQ144" s="95"/>
      <c r="ER144" s="95"/>
      <c r="ES144" s="95"/>
      <c r="ET144" s="95"/>
      <c r="EU144" s="95"/>
      <c r="EV144" s="95"/>
      <c r="EW144" s="95"/>
      <c r="EX144" s="95"/>
      <c r="EY144" s="95"/>
      <c r="EZ144" s="95"/>
      <c r="FA144" s="95"/>
      <c r="FB144" s="95"/>
      <c r="FC144" s="95"/>
      <c r="FD144" s="95"/>
      <c r="FE144" s="95"/>
      <c r="FF144" s="95"/>
      <c r="FG144" s="95"/>
      <c r="FH144" s="95"/>
      <c r="FI144" s="95"/>
      <c r="FJ144" s="95"/>
      <c r="FK144" s="95"/>
      <c r="FL144" s="95"/>
      <c r="FM144" s="95"/>
      <c r="FN144" s="95"/>
      <c r="FO144" s="95"/>
      <c r="FP144" s="95"/>
      <c r="FQ144" s="95"/>
      <c r="FR144" s="95"/>
      <c r="FS144" s="95"/>
      <c r="FT144" s="95"/>
      <c r="FU144" s="95"/>
      <c r="FV144" s="95"/>
      <c r="FW144" s="95"/>
      <c r="FX144" s="95"/>
      <c r="FY144" s="95"/>
      <c r="FZ144" s="95"/>
      <c r="GA144" s="95"/>
      <c r="GB144" s="95"/>
      <c r="GC144" s="95"/>
      <c r="GD144" s="95"/>
      <c r="GE144" s="95"/>
      <c r="GF144" s="95"/>
      <c r="GG144" s="95"/>
      <c r="GH144" s="95"/>
      <c r="GI144" s="95"/>
      <c r="GJ144" s="95"/>
      <c r="GK144" s="95"/>
      <c r="GL144" s="95"/>
      <c r="GM144" s="95"/>
      <c r="GN144" s="95"/>
    </row>
    <row r="145" spans="1:196" s="101" customFormat="1" ht="93" hidden="1" customHeight="1" x14ac:dyDescent="0.3">
      <c r="A145" s="222"/>
      <c r="B145" s="102" t="s">
        <v>19</v>
      </c>
      <c r="C145" s="126" t="s">
        <v>283</v>
      </c>
      <c r="D145" s="126" t="s">
        <v>60</v>
      </c>
      <c r="E145" s="224" t="s">
        <v>284</v>
      </c>
      <c r="F145" s="103"/>
      <c r="G145" s="18"/>
      <c r="H145" s="103"/>
      <c r="I145" s="92">
        <f t="shared" si="71"/>
        <v>0</v>
      </c>
      <c r="J145" s="12">
        <f t="shared" si="140"/>
        <v>0</v>
      </c>
      <c r="K145" s="92" t="str">
        <f t="shared" si="148"/>
        <v/>
      </c>
      <c r="L145" s="91"/>
      <c r="M145" s="91"/>
      <c r="N145" s="12"/>
      <c r="O145" s="103"/>
      <c r="P145" s="11">
        <f t="shared" si="135"/>
        <v>0</v>
      </c>
      <c r="Q145" s="16" t="str">
        <f t="shared" si="136"/>
        <v/>
      </c>
      <c r="R145" s="91">
        <f t="shared" si="72"/>
        <v>0</v>
      </c>
      <c r="S145" s="91">
        <f t="shared" si="73"/>
        <v>0</v>
      </c>
      <c r="T145" s="91">
        <f t="shared" si="74"/>
        <v>0</v>
      </c>
      <c r="U145" s="91">
        <f t="shared" si="74"/>
        <v>0</v>
      </c>
      <c r="V145" s="91">
        <f t="shared" si="75"/>
        <v>0</v>
      </c>
      <c r="W145" s="92" t="str">
        <f t="shared" si="101"/>
        <v/>
      </c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  <c r="CD145" s="95"/>
      <c r="CE145" s="95"/>
      <c r="CF145" s="95"/>
      <c r="CG145" s="95"/>
      <c r="CH145" s="95"/>
      <c r="CI145" s="95"/>
      <c r="CJ145" s="95"/>
      <c r="CK145" s="95"/>
      <c r="CL145" s="95"/>
      <c r="CM145" s="95"/>
      <c r="CN145" s="95"/>
      <c r="CO145" s="95"/>
      <c r="CP145" s="95"/>
      <c r="CQ145" s="95"/>
      <c r="CR145" s="95"/>
      <c r="CS145" s="95"/>
      <c r="CT145" s="95"/>
      <c r="CU145" s="95"/>
      <c r="CV145" s="95"/>
      <c r="CW145" s="95"/>
      <c r="CX145" s="95"/>
      <c r="CY145" s="95"/>
      <c r="CZ145" s="95"/>
      <c r="DA145" s="95"/>
      <c r="DB145" s="95"/>
      <c r="DC145" s="95"/>
      <c r="DD145" s="95"/>
      <c r="DE145" s="95"/>
      <c r="DF145" s="95"/>
      <c r="DG145" s="95"/>
      <c r="DH145" s="95"/>
      <c r="DI145" s="95"/>
      <c r="DJ145" s="95"/>
      <c r="DK145" s="95"/>
      <c r="DL145" s="95"/>
      <c r="DM145" s="95"/>
      <c r="DN145" s="95"/>
      <c r="DO145" s="95"/>
      <c r="DP145" s="95"/>
      <c r="DQ145" s="95"/>
      <c r="DR145" s="95"/>
      <c r="DS145" s="95"/>
      <c r="DT145" s="95"/>
      <c r="DU145" s="95"/>
      <c r="DV145" s="95"/>
      <c r="DW145" s="95"/>
      <c r="DX145" s="95"/>
      <c r="DY145" s="95"/>
      <c r="DZ145" s="95"/>
      <c r="EA145" s="95"/>
      <c r="EB145" s="95"/>
      <c r="EC145" s="95"/>
      <c r="ED145" s="95"/>
      <c r="EE145" s="95"/>
      <c r="EF145" s="95"/>
      <c r="EG145" s="95"/>
      <c r="EH145" s="95"/>
      <c r="EI145" s="95"/>
      <c r="EJ145" s="95"/>
      <c r="EK145" s="95"/>
      <c r="EL145" s="95"/>
      <c r="EM145" s="95"/>
      <c r="EN145" s="95"/>
      <c r="EO145" s="95"/>
      <c r="EP145" s="95"/>
      <c r="EQ145" s="95"/>
      <c r="ER145" s="95"/>
      <c r="ES145" s="95"/>
      <c r="ET145" s="95"/>
      <c r="EU145" s="95"/>
      <c r="EV145" s="95"/>
      <c r="EW145" s="95"/>
      <c r="EX145" s="95"/>
      <c r="EY145" s="95"/>
      <c r="EZ145" s="95"/>
      <c r="FA145" s="95"/>
      <c r="FB145" s="95"/>
      <c r="FC145" s="95"/>
      <c r="FD145" s="95"/>
      <c r="FE145" s="95"/>
      <c r="FF145" s="95"/>
      <c r="FG145" s="95"/>
      <c r="FH145" s="95"/>
      <c r="FI145" s="95"/>
      <c r="FJ145" s="95"/>
      <c r="FK145" s="95"/>
      <c r="FL145" s="95"/>
      <c r="FM145" s="95"/>
      <c r="FN145" s="95"/>
      <c r="FO145" s="95"/>
      <c r="FP145" s="95"/>
      <c r="FQ145" s="95"/>
      <c r="FR145" s="95"/>
      <c r="FS145" s="95"/>
      <c r="FT145" s="95"/>
      <c r="FU145" s="95"/>
      <c r="FV145" s="95"/>
      <c r="FW145" s="95"/>
      <c r="FX145" s="95"/>
      <c r="FY145" s="95"/>
      <c r="FZ145" s="95"/>
      <c r="GA145" s="95"/>
      <c r="GB145" s="95"/>
      <c r="GC145" s="95"/>
      <c r="GD145" s="95"/>
      <c r="GE145" s="95"/>
      <c r="GF145" s="95"/>
      <c r="GG145" s="95"/>
      <c r="GH145" s="95"/>
      <c r="GI145" s="95"/>
      <c r="GJ145" s="95"/>
      <c r="GK145" s="95"/>
      <c r="GL145" s="95"/>
      <c r="GM145" s="95"/>
      <c r="GN145" s="95"/>
    </row>
    <row r="146" spans="1:196" s="101" customFormat="1" ht="40.5" hidden="1" customHeight="1" x14ac:dyDescent="0.3">
      <c r="A146" s="222"/>
      <c r="B146" s="102"/>
      <c r="C146" s="126" t="s">
        <v>306</v>
      </c>
      <c r="D146" s="126" t="s">
        <v>85</v>
      </c>
      <c r="E146" s="224" t="s">
        <v>307</v>
      </c>
      <c r="F146" s="103"/>
      <c r="G146" s="18"/>
      <c r="H146" s="103"/>
      <c r="I146" s="92">
        <f t="shared" si="71"/>
        <v>0</v>
      </c>
      <c r="J146" s="12">
        <f t="shared" si="140"/>
        <v>0</v>
      </c>
      <c r="K146" s="92" t="str">
        <f t="shared" si="148"/>
        <v/>
      </c>
      <c r="L146" s="91"/>
      <c r="M146" s="91"/>
      <c r="N146" s="12"/>
      <c r="O146" s="103"/>
      <c r="P146" s="11">
        <f t="shared" si="135"/>
        <v>0</v>
      </c>
      <c r="Q146" s="16" t="str">
        <f t="shared" si="136"/>
        <v/>
      </c>
      <c r="R146" s="91">
        <f t="shared" si="72"/>
        <v>0</v>
      </c>
      <c r="S146" s="91">
        <f t="shared" si="73"/>
        <v>0</v>
      </c>
      <c r="T146" s="91">
        <f t="shared" si="74"/>
        <v>0</v>
      </c>
      <c r="U146" s="91">
        <f t="shared" si="74"/>
        <v>0</v>
      </c>
      <c r="V146" s="91">
        <f t="shared" si="75"/>
        <v>0</v>
      </c>
      <c r="W146" s="92" t="str">
        <f t="shared" si="101"/>
        <v/>
      </c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  <c r="CC146" s="95"/>
      <c r="CD146" s="95"/>
      <c r="CE146" s="95"/>
      <c r="CF146" s="95"/>
      <c r="CG146" s="95"/>
      <c r="CH146" s="95"/>
      <c r="CI146" s="95"/>
      <c r="CJ146" s="95"/>
      <c r="CK146" s="95"/>
      <c r="CL146" s="95"/>
      <c r="CM146" s="95"/>
      <c r="CN146" s="95"/>
      <c r="CO146" s="95"/>
      <c r="CP146" s="95"/>
      <c r="CQ146" s="95"/>
      <c r="CR146" s="95"/>
      <c r="CS146" s="95"/>
      <c r="CT146" s="95"/>
      <c r="CU146" s="95"/>
      <c r="CV146" s="95"/>
      <c r="CW146" s="95"/>
      <c r="CX146" s="95"/>
      <c r="CY146" s="95"/>
      <c r="CZ146" s="95"/>
      <c r="DA146" s="95"/>
      <c r="DB146" s="95"/>
      <c r="DC146" s="95"/>
      <c r="DD146" s="95"/>
      <c r="DE146" s="95"/>
      <c r="DF146" s="95"/>
      <c r="DG146" s="95"/>
      <c r="DH146" s="95"/>
      <c r="DI146" s="95"/>
      <c r="DJ146" s="95"/>
      <c r="DK146" s="95"/>
      <c r="DL146" s="95"/>
      <c r="DM146" s="95"/>
      <c r="DN146" s="95"/>
      <c r="DO146" s="95"/>
      <c r="DP146" s="95"/>
      <c r="DQ146" s="95"/>
      <c r="DR146" s="95"/>
      <c r="DS146" s="95"/>
      <c r="DT146" s="95"/>
      <c r="DU146" s="95"/>
      <c r="DV146" s="95"/>
      <c r="DW146" s="95"/>
      <c r="DX146" s="95"/>
      <c r="DY146" s="95"/>
      <c r="DZ146" s="95"/>
      <c r="EA146" s="95"/>
      <c r="EB146" s="95"/>
      <c r="EC146" s="95"/>
      <c r="ED146" s="95"/>
      <c r="EE146" s="95"/>
      <c r="EF146" s="95"/>
      <c r="EG146" s="95"/>
      <c r="EH146" s="95"/>
      <c r="EI146" s="95"/>
      <c r="EJ146" s="95"/>
      <c r="EK146" s="95"/>
      <c r="EL146" s="95"/>
      <c r="EM146" s="95"/>
      <c r="EN146" s="95"/>
      <c r="EO146" s="95"/>
      <c r="EP146" s="95"/>
      <c r="EQ146" s="95"/>
      <c r="ER146" s="95"/>
      <c r="ES146" s="95"/>
      <c r="ET146" s="95"/>
      <c r="EU146" s="95"/>
      <c r="EV146" s="95"/>
      <c r="EW146" s="95"/>
      <c r="EX146" s="95"/>
      <c r="EY146" s="95"/>
      <c r="EZ146" s="95"/>
      <c r="FA146" s="95"/>
      <c r="FB146" s="95"/>
      <c r="FC146" s="95"/>
      <c r="FD146" s="95"/>
      <c r="FE146" s="95"/>
      <c r="FF146" s="95"/>
      <c r="FG146" s="95"/>
      <c r="FH146" s="95"/>
      <c r="FI146" s="95"/>
      <c r="FJ146" s="95"/>
      <c r="FK146" s="95"/>
      <c r="FL146" s="95"/>
      <c r="FM146" s="95"/>
      <c r="FN146" s="95"/>
      <c r="FO146" s="95"/>
      <c r="FP146" s="95"/>
      <c r="FQ146" s="95"/>
      <c r="FR146" s="95"/>
      <c r="FS146" s="95"/>
      <c r="FT146" s="95"/>
      <c r="FU146" s="95"/>
      <c r="FV146" s="95"/>
      <c r="FW146" s="95"/>
      <c r="FX146" s="95"/>
      <c r="FY146" s="95"/>
      <c r="FZ146" s="95"/>
      <c r="GA146" s="95"/>
      <c r="GB146" s="95"/>
      <c r="GC146" s="95"/>
      <c r="GD146" s="95"/>
      <c r="GE146" s="95"/>
      <c r="GF146" s="95"/>
      <c r="GG146" s="95"/>
      <c r="GH146" s="95"/>
      <c r="GI146" s="95"/>
      <c r="GJ146" s="95"/>
      <c r="GK146" s="95"/>
      <c r="GL146" s="95"/>
      <c r="GM146" s="95"/>
      <c r="GN146" s="95"/>
    </row>
    <row r="147" spans="1:196" ht="28.5" customHeight="1" x14ac:dyDescent="0.3">
      <c r="A147" s="198">
        <v>13</v>
      </c>
      <c r="B147" s="34" t="s">
        <v>20</v>
      </c>
      <c r="C147" s="67" t="s">
        <v>86</v>
      </c>
      <c r="D147" s="67" t="s">
        <v>50</v>
      </c>
      <c r="E147" s="199" t="s">
        <v>299</v>
      </c>
      <c r="F147" s="21">
        <v>167495.6</v>
      </c>
      <c r="G147" s="21">
        <v>153538</v>
      </c>
      <c r="H147" s="21">
        <v>153538</v>
      </c>
      <c r="I147" s="16">
        <f t="shared" si="71"/>
        <v>0.18057594291119639</v>
      </c>
      <c r="J147" s="12">
        <f t="shared" si="140"/>
        <v>0</v>
      </c>
      <c r="K147" s="16">
        <f t="shared" si="148"/>
        <v>1</v>
      </c>
      <c r="L147" s="11"/>
      <c r="M147" s="11"/>
      <c r="N147" s="11"/>
      <c r="O147" s="21"/>
      <c r="P147" s="11">
        <f t="shared" si="135"/>
        <v>0</v>
      </c>
      <c r="Q147" s="16" t="str">
        <f t="shared" si="136"/>
        <v/>
      </c>
      <c r="R147" s="11">
        <f t="shared" si="72"/>
        <v>167495.6</v>
      </c>
      <c r="S147" s="11">
        <f t="shared" si="73"/>
        <v>167495.6</v>
      </c>
      <c r="T147" s="11">
        <f t="shared" si="74"/>
        <v>153538</v>
      </c>
      <c r="U147" s="11">
        <f t="shared" si="74"/>
        <v>153538</v>
      </c>
      <c r="V147" s="11">
        <f t="shared" si="75"/>
        <v>0</v>
      </c>
      <c r="W147" s="16">
        <f t="shared" si="101"/>
        <v>1</v>
      </c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</row>
    <row r="148" spans="1:196" ht="29.25" customHeight="1" x14ac:dyDescent="0.3">
      <c r="A148" s="198">
        <v>14</v>
      </c>
      <c r="B148" s="34" t="s">
        <v>20</v>
      </c>
      <c r="C148" s="67" t="s">
        <v>166</v>
      </c>
      <c r="D148" s="67" t="s">
        <v>50</v>
      </c>
      <c r="E148" s="199" t="s">
        <v>167</v>
      </c>
      <c r="F148" s="21">
        <f>SUM(F149:F162)</f>
        <v>37803.699999999997</v>
      </c>
      <c r="G148" s="21">
        <f>SUM(G149:G162)</f>
        <v>37803.699999999997</v>
      </c>
      <c r="H148" s="21">
        <f>SUM(H149:H162)</f>
        <v>37803.699999999997</v>
      </c>
      <c r="I148" s="16">
        <f t="shared" si="71"/>
        <v>4.4460907221873382E-2</v>
      </c>
      <c r="J148" s="11">
        <f t="shared" si="140"/>
        <v>0</v>
      </c>
      <c r="K148" s="16">
        <f t="shared" si="148"/>
        <v>1</v>
      </c>
      <c r="L148" s="21">
        <f>SUM(L149:L162)</f>
        <v>17645.099999999999</v>
      </c>
      <c r="M148" s="21">
        <f>SUM(M149:M162)</f>
        <v>17645.099999999999</v>
      </c>
      <c r="N148" s="21">
        <f>SUM(N149:N162)</f>
        <v>17645.099999999999</v>
      </c>
      <c r="O148" s="21">
        <f>SUM(O149:O162)</f>
        <v>17645.099999999999</v>
      </c>
      <c r="P148" s="11">
        <f t="shared" si="135"/>
        <v>0</v>
      </c>
      <c r="Q148" s="16">
        <f t="shared" si="136"/>
        <v>1</v>
      </c>
      <c r="R148" s="11">
        <f t="shared" si="72"/>
        <v>55448.799999999996</v>
      </c>
      <c r="S148" s="11">
        <f t="shared" si="73"/>
        <v>55448.799999999996</v>
      </c>
      <c r="T148" s="11">
        <f t="shared" si="74"/>
        <v>55448.799999999996</v>
      </c>
      <c r="U148" s="11">
        <f t="shared" si="74"/>
        <v>55448.799999999996</v>
      </c>
      <c r="V148" s="11">
        <f t="shared" si="75"/>
        <v>0</v>
      </c>
      <c r="W148" s="16">
        <f t="shared" si="101"/>
        <v>1</v>
      </c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196" s="43" customFormat="1" ht="54" customHeight="1" x14ac:dyDescent="0.3">
      <c r="A149" s="206"/>
      <c r="B149" s="40"/>
      <c r="C149" s="40"/>
      <c r="D149" s="40"/>
      <c r="E149" s="225" t="s">
        <v>344</v>
      </c>
      <c r="F149" s="19">
        <v>24100</v>
      </c>
      <c r="G149" s="23">
        <v>24100</v>
      </c>
      <c r="H149" s="23">
        <v>24100</v>
      </c>
      <c r="I149" s="26">
        <f>H149/$H$6</f>
        <v>2.8343994477978307E-2</v>
      </c>
      <c r="J149" s="12">
        <f t="shared" si="140"/>
        <v>0</v>
      </c>
      <c r="K149" s="26">
        <f>IFERROR(100%*(H149/G149),"")</f>
        <v>1</v>
      </c>
      <c r="L149" s="17"/>
      <c r="M149" s="17"/>
      <c r="N149" s="17"/>
      <c r="O149" s="23"/>
      <c r="P149" s="11">
        <f t="shared" si="135"/>
        <v>0</v>
      </c>
      <c r="Q149" s="16" t="str">
        <f t="shared" si="136"/>
        <v/>
      </c>
      <c r="R149" s="17">
        <f t="shared" ref="R149" si="153">SUM(F149,L149)</f>
        <v>24100</v>
      </c>
      <c r="S149" s="17">
        <f t="shared" ref="S149" si="154">SUM(F149,M149)</f>
        <v>24100</v>
      </c>
      <c r="T149" s="17">
        <f t="shared" ref="T149" si="155">SUM(G149,N149)</f>
        <v>24100</v>
      </c>
      <c r="U149" s="17">
        <f>SUM(H149,O149)</f>
        <v>24100</v>
      </c>
      <c r="V149" s="17">
        <f>U149-T149</f>
        <v>0</v>
      </c>
      <c r="W149" s="26">
        <f>IFERROR(100%*(U149/T149),"")</f>
        <v>1</v>
      </c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</row>
    <row r="150" spans="1:196" s="43" customFormat="1" ht="84" customHeight="1" x14ac:dyDescent="0.3">
      <c r="A150" s="206"/>
      <c r="B150" s="40"/>
      <c r="C150" s="40"/>
      <c r="D150" s="40"/>
      <c r="E150" s="225" t="s">
        <v>347</v>
      </c>
      <c r="F150" s="23">
        <v>1003.7</v>
      </c>
      <c r="G150" s="23">
        <v>1003.7</v>
      </c>
      <c r="H150" s="19">
        <v>1003.7</v>
      </c>
      <c r="I150" s="26">
        <f>H150/$H$6</f>
        <v>1.1804509235496608E-3</v>
      </c>
      <c r="J150" s="12">
        <f t="shared" si="140"/>
        <v>0</v>
      </c>
      <c r="K150" s="26">
        <f>IFERROR(100%*(H150/G150),"")</f>
        <v>1</v>
      </c>
      <c r="L150" s="128"/>
      <c r="M150" s="17"/>
      <c r="N150" s="17"/>
      <c r="O150" s="23"/>
      <c r="P150" s="11">
        <f t="shared" si="135"/>
        <v>0</v>
      </c>
      <c r="Q150" s="16" t="str">
        <f t="shared" si="136"/>
        <v/>
      </c>
      <c r="R150" s="17">
        <f>SUM(F150,L150)</f>
        <v>1003.7</v>
      </c>
      <c r="S150" s="17">
        <f t="shared" ref="S150:T152" si="156">SUM(F150,M150)</f>
        <v>1003.7</v>
      </c>
      <c r="T150" s="17">
        <f t="shared" si="156"/>
        <v>1003.7</v>
      </c>
      <c r="U150" s="17">
        <f t="shared" ref="U150:U162" si="157">SUM(H150,O150)</f>
        <v>1003.7</v>
      </c>
      <c r="V150" s="17">
        <f t="shared" ref="V150:V162" si="158">U150-T150</f>
        <v>0</v>
      </c>
      <c r="W150" s="26">
        <f t="shared" ref="W150:W162" si="159">IFERROR(100%*(U150/T150),"")</f>
        <v>1</v>
      </c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</row>
    <row r="151" spans="1:196" s="43" customFormat="1" ht="86.25" customHeight="1" x14ac:dyDescent="0.3">
      <c r="A151" s="206"/>
      <c r="B151" s="40"/>
      <c r="C151" s="40"/>
      <c r="D151" s="40"/>
      <c r="E151" s="225" t="s">
        <v>364</v>
      </c>
      <c r="F151" s="23"/>
      <c r="G151" s="23"/>
      <c r="H151" s="19"/>
      <c r="I151" s="28"/>
      <c r="J151" s="12"/>
      <c r="K151" s="26"/>
      <c r="L151" s="128">
        <v>13545.1</v>
      </c>
      <c r="M151" s="17">
        <v>13545.1</v>
      </c>
      <c r="N151" s="17">
        <v>13545.1</v>
      </c>
      <c r="O151" s="226">
        <v>13545.1</v>
      </c>
      <c r="P151" s="17">
        <f>O151-N151</f>
        <v>0</v>
      </c>
      <c r="Q151" s="13">
        <f>IFERROR(100%*(O151/N151),"")</f>
        <v>1</v>
      </c>
      <c r="R151" s="17">
        <f>SUM(F151,L151)</f>
        <v>13545.1</v>
      </c>
      <c r="S151" s="17">
        <f t="shared" si="156"/>
        <v>13545.1</v>
      </c>
      <c r="T151" s="17">
        <f t="shared" si="156"/>
        <v>13545.1</v>
      </c>
      <c r="U151" s="17">
        <f>SUM(H151,O151)</f>
        <v>13545.1</v>
      </c>
      <c r="V151" s="17">
        <f>U151-T151</f>
        <v>0</v>
      </c>
      <c r="W151" s="26">
        <f>IFERROR(100%*(U151/T151),"")</f>
        <v>1</v>
      </c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</row>
    <row r="152" spans="1:196" s="43" customFormat="1" ht="49.5" customHeight="1" x14ac:dyDescent="0.3">
      <c r="A152" s="206"/>
      <c r="B152" s="40"/>
      <c r="C152" s="40"/>
      <c r="D152" s="40"/>
      <c r="E152" s="225" t="s">
        <v>355</v>
      </c>
      <c r="F152" s="23"/>
      <c r="G152" s="23"/>
      <c r="H152" s="19"/>
      <c r="I152" s="28"/>
      <c r="J152" s="12">
        <f t="shared" si="140"/>
        <v>0</v>
      </c>
      <c r="K152" s="26"/>
      <c r="L152" s="128">
        <v>3100</v>
      </c>
      <c r="M152" s="17">
        <v>3100</v>
      </c>
      <c r="N152" s="17">
        <v>3100</v>
      </c>
      <c r="O152" s="171">
        <v>3100</v>
      </c>
      <c r="P152" s="11">
        <f t="shared" si="135"/>
        <v>0</v>
      </c>
      <c r="Q152" s="26">
        <f t="shared" si="136"/>
        <v>1</v>
      </c>
      <c r="R152" s="17">
        <f>SUM(F152,L152)</f>
        <v>3100</v>
      </c>
      <c r="S152" s="17">
        <f t="shared" si="156"/>
        <v>3100</v>
      </c>
      <c r="T152" s="17">
        <f t="shared" si="156"/>
        <v>3100</v>
      </c>
      <c r="U152" s="17">
        <f t="shared" si="157"/>
        <v>3100</v>
      </c>
      <c r="V152" s="17">
        <f t="shared" si="158"/>
        <v>0</v>
      </c>
      <c r="W152" s="26">
        <f t="shared" si="159"/>
        <v>1</v>
      </c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</row>
    <row r="153" spans="1:196" s="43" customFormat="1" ht="66.75" customHeight="1" x14ac:dyDescent="0.3">
      <c r="A153" s="206"/>
      <c r="B153" s="40"/>
      <c r="C153" s="40"/>
      <c r="D153" s="40"/>
      <c r="E153" s="225" t="s">
        <v>325</v>
      </c>
      <c r="F153" s="23">
        <v>2000</v>
      </c>
      <c r="G153" s="23">
        <v>2000</v>
      </c>
      <c r="H153" s="23">
        <v>2000</v>
      </c>
      <c r="I153" s="180">
        <f t="shared" si="71"/>
        <v>2.3521987118654197E-3</v>
      </c>
      <c r="J153" s="12">
        <f t="shared" si="140"/>
        <v>0</v>
      </c>
      <c r="K153" s="26">
        <f t="shared" si="148"/>
        <v>1</v>
      </c>
      <c r="L153" s="29"/>
      <c r="M153" s="29"/>
      <c r="N153" s="29"/>
      <c r="O153" s="22"/>
      <c r="P153" s="11">
        <f t="shared" si="135"/>
        <v>0</v>
      </c>
      <c r="Q153" s="16" t="str">
        <f t="shared" si="136"/>
        <v/>
      </c>
      <c r="R153" s="17">
        <f t="shared" si="72"/>
        <v>2000</v>
      </c>
      <c r="S153" s="17">
        <f t="shared" si="73"/>
        <v>2000</v>
      </c>
      <c r="T153" s="17">
        <f t="shared" si="74"/>
        <v>2000</v>
      </c>
      <c r="U153" s="17">
        <f t="shared" si="157"/>
        <v>2000</v>
      </c>
      <c r="V153" s="17">
        <f t="shared" si="158"/>
        <v>0</v>
      </c>
      <c r="W153" s="26">
        <f t="shared" si="159"/>
        <v>1</v>
      </c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</row>
    <row r="154" spans="1:196" s="43" customFormat="1" ht="69.75" customHeight="1" x14ac:dyDescent="0.3">
      <c r="A154" s="206"/>
      <c r="B154" s="40"/>
      <c r="C154" s="40"/>
      <c r="D154" s="40"/>
      <c r="E154" s="225" t="s">
        <v>343</v>
      </c>
      <c r="F154" s="23">
        <v>2000</v>
      </c>
      <c r="G154" s="23">
        <v>2000</v>
      </c>
      <c r="H154" s="23">
        <v>2000</v>
      </c>
      <c r="I154" s="26">
        <f t="shared" si="71"/>
        <v>2.3521987118654197E-3</v>
      </c>
      <c r="J154" s="12">
        <f t="shared" si="140"/>
        <v>0</v>
      </c>
      <c r="K154" s="26">
        <f t="shared" si="148"/>
        <v>1</v>
      </c>
      <c r="L154" s="29"/>
      <c r="M154" s="29"/>
      <c r="N154" s="29"/>
      <c r="O154" s="22"/>
      <c r="P154" s="11">
        <f t="shared" si="135"/>
        <v>0</v>
      </c>
      <c r="Q154" s="16" t="str">
        <f t="shared" si="136"/>
        <v/>
      </c>
      <c r="R154" s="17">
        <f t="shared" si="72"/>
        <v>2000</v>
      </c>
      <c r="S154" s="17">
        <f t="shared" si="73"/>
        <v>2000</v>
      </c>
      <c r="T154" s="17">
        <f t="shared" si="74"/>
        <v>2000</v>
      </c>
      <c r="U154" s="17">
        <f t="shared" si="157"/>
        <v>2000</v>
      </c>
      <c r="V154" s="17">
        <f t="shared" si="158"/>
        <v>0</v>
      </c>
      <c r="W154" s="26">
        <f t="shared" si="159"/>
        <v>1</v>
      </c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</row>
    <row r="155" spans="1:196" s="43" customFormat="1" ht="69.75" customHeight="1" x14ac:dyDescent="0.3">
      <c r="A155" s="206"/>
      <c r="B155" s="40"/>
      <c r="C155" s="40"/>
      <c r="D155" s="40"/>
      <c r="E155" s="225" t="s">
        <v>330</v>
      </c>
      <c r="F155" s="19">
        <v>1000</v>
      </c>
      <c r="G155" s="19">
        <v>1000</v>
      </c>
      <c r="H155" s="19">
        <v>1000</v>
      </c>
      <c r="I155" s="26">
        <f t="shared" ref="I155:I162" si="160">H155/$H$6</f>
        <v>1.1760993559327098E-3</v>
      </c>
      <c r="J155" s="12">
        <f t="shared" si="140"/>
        <v>0</v>
      </c>
      <c r="K155" s="26">
        <f t="shared" si="148"/>
        <v>1</v>
      </c>
      <c r="L155" s="17"/>
      <c r="M155" s="29"/>
      <c r="N155" s="29"/>
      <c r="O155" s="22"/>
      <c r="P155" s="11">
        <f t="shared" si="135"/>
        <v>0</v>
      </c>
      <c r="Q155" s="16" t="str">
        <f t="shared" si="136"/>
        <v/>
      </c>
      <c r="R155" s="17">
        <f t="shared" ref="R155" si="161">SUM(F155,L155)</f>
        <v>1000</v>
      </c>
      <c r="S155" s="17">
        <f t="shared" ref="S155" si="162">SUM(F155,M155)</f>
        <v>1000</v>
      </c>
      <c r="T155" s="17">
        <f t="shared" ref="T155" si="163">SUM(G155,N155)</f>
        <v>1000</v>
      </c>
      <c r="U155" s="17">
        <f t="shared" si="157"/>
        <v>1000</v>
      </c>
      <c r="V155" s="17">
        <f t="shared" si="158"/>
        <v>0</v>
      </c>
      <c r="W155" s="26">
        <f t="shared" si="159"/>
        <v>1</v>
      </c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</row>
    <row r="156" spans="1:196" s="43" customFormat="1" ht="66.75" customHeight="1" x14ac:dyDescent="0.3">
      <c r="A156" s="206"/>
      <c r="B156" s="40"/>
      <c r="C156" s="40"/>
      <c r="D156" s="40"/>
      <c r="E156" s="225" t="s">
        <v>331</v>
      </c>
      <c r="F156" s="19">
        <v>500</v>
      </c>
      <c r="G156" s="19">
        <v>500</v>
      </c>
      <c r="H156" s="19">
        <v>500</v>
      </c>
      <c r="I156" s="26">
        <f t="shared" si="160"/>
        <v>5.8804967796635492E-4</v>
      </c>
      <c r="J156" s="12">
        <f t="shared" si="140"/>
        <v>0</v>
      </c>
      <c r="K156" s="26">
        <f t="shared" si="148"/>
        <v>1</v>
      </c>
      <c r="L156" s="29"/>
      <c r="M156" s="29"/>
      <c r="N156" s="29"/>
      <c r="O156" s="22"/>
      <c r="P156" s="11">
        <f t="shared" si="135"/>
        <v>0</v>
      </c>
      <c r="Q156" s="16" t="str">
        <f t="shared" si="136"/>
        <v/>
      </c>
      <c r="R156" s="17">
        <f t="shared" ref="R156:R162" si="164">SUM(F156,L156)</f>
        <v>500</v>
      </c>
      <c r="S156" s="17">
        <f t="shared" ref="S156:S162" si="165">SUM(F156,M156)</f>
        <v>500</v>
      </c>
      <c r="T156" s="17">
        <f t="shared" ref="T156:T162" si="166">SUM(G156,N156)</f>
        <v>500</v>
      </c>
      <c r="U156" s="17">
        <f t="shared" si="157"/>
        <v>500</v>
      </c>
      <c r="V156" s="17">
        <f t="shared" si="158"/>
        <v>0</v>
      </c>
      <c r="W156" s="26">
        <f t="shared" si="159"/>
        <v>1</v>
      </c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</row>
    <row r="157" spans="1:196" s="43" customFormat="1" ht="66" customHeight="1" x14ac:dyDescent="0.3">
      <c r="A157" s="206"/>
      <c r="B157" s="40"/>
      <c r="C157" s="40"/>
      <c r="D157" s="40"/>
      <c r="E157" s="225" t="s">
        <v>332</v>
      </c>
      <c r="F157" s="23">
        <v>500</v>
      </c>
      <c r="G157" s="19">
        <v>500</v>
      </c>
      <c r="H157" s="19">
        <v>500</v>
      </c>
      <c r="I157" s="26">
        <f t="shared" si="160"/>
        <v>5.8804967796635492E-4</v>
      </c>
      <c r="J157" s="12">
        <f t="shared" si="140"/>
        <v>0</v>
      </c>
      <c r="K157" s="26">
        <f t="shared" si="148"/>
        <v>1</v>
      </c>
      <c r="L157" s="29"/>
      <c r="M157" s="29"/>
      <c r="N157" s="29"/>
      <c r="O157" s="22"/>
      <c r="P157" s="11">
        <f t="shared" si="135"/>
        <v>0</v>
      </c>
      <c r="Q157" s="16" t="str">
        <f t="shared" si="136"/>
        <v/>
      </c>
      <c r="R157" s="17">
        <f t="shared" si="164"/>
        <v>500</v>
      </c>
      <c r="S157" s="17">
        <f t="shared" si="165"/>
        <v>500</v>
      </c>
      <c r="T157" s="17">
        <f t="shared" si="166"/>
        <v>500</v>
      </c>
      <c r="U157" s="17">
        <f t="shared" si="157"/>
        <v>500</v>
      </c>
      <c r="V157" s="17">
        <f t="shared" si="158"/>
        <v>0</v>
      </c>
      <c r="W157" s="26">
        <f t="shared" si="159"/>
        <v>1</v>
      </c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</row>
    <row r="158" spans="1:196" s="43" customFormat="1" ht="170.25" customHeight="1" x14ac:dyDescent="0.3">
      <c r="A158" s="206"/>
      <c r="B158" s="40"/>
      <c r="C158" s="40"/>
      <c r="D158" s="40"/>
      <c r="E158" s="225" t="s">
        <v>333</v>
      </c>
      <c r="F158" s="23">
        <v>500</v>
      </c>
      <c r="G158" s="23">
        <v>500</v>
      </c>
      <c r="H158" s="19">
        <v>500</v>
      </c>
      <c r="I158" s="26">
        <f t="shared" si="160"/>
        <v>5.8804967796635492E-4</v>
      </c>
      <c r="J158" s="12">
        <f t="shared" si="140"/>
        <v>0</v>
      </c>
      <c r="K158" s="26">
        <f t="shared" si="148"/>
        <v>1</v>
      </c>
      <c r="L158" s="29"/>
      <c r="M158" s="29"/>
      <c r="N158" s="29"/>
      <c r="O158" s="22"/>
      <c r="P158" s="11">
        <f t="shared" si="135"/>
        <v>0</v>
      </c>
      <c r="Q158" s="16" t="str">
        <f t="shared" si="136"/>
        <v/>
      </c>
      <c r="R158" s="17">
        <f t="shared" si="164"/>
        <v>500</v>
      </c>
      <c r="S158" s="17">
        <f t="shared" si="165"/>
        <v>500</v>
      </c>
      <c r="T158" s="17">
        <f t="shared" si="166"/>
        <v>500</v>
      </c>
      <c r="U158" s="17">
        <f t="shared" si="157"/>
        <v>500</v>
      </c>
      <c r="V158" s="17">
        <f t="shared" si="158"/>
        <v>0</v>
      </c>
      <c r="W158" s="26">
        <f t="shared" si="159"/>
        <v>1</v>
      </c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</row>
    <row r="159" spans="1:196" s="43" customFormat="1" ht="54" hidden="1" customHeight="1" x14ac:dyDescent="0.3">
      <c r="A159" s="206"/>
      <c r="B159" s="40"/>
      <c r="C159" s="40"/>
      <c r="D159" s="40"/>
      <c r="E159" s="225"/>
      <c r="F159" s="23"/>
      <c r="G159" s="23"/>
      <c r="H159" s="19"/>
      <c r="I159" s="26">
        <f t="shared" si="160"/>
        <v>0</v>
      </c>
      <c r="J159" s="17">
        <f t="shared" si="140"/>
        <v>0</v>
      </c>
      <c r="K159" s="26" t="str">
        <f t="shared" ref="K159" si="167">IFERROR(100%*(H159/G159),"")</f>
        <v/>
      </c>
      <c r="L159" s="128"/>
      <c r="M159" s="17"/>
      <c r="N159" s="17"/>
      <c r="O159" s="23"/>
      <c r="P159" s="11">
        <f t="shared" si="135"/>
        <v>0</v>
      </c>
      <c r="Q159" s="16" t="str">
        <f t="shared" si="136"/>
        <v/>
      </c>
      <c r="R159" s="17">
        <f>SUM(F159,L159)</f>
        <v>0</v>
      </c>
      <c r="S159" s="17">
        <f>SUM(F159,M159)</f>
        <v>0</v>
      </c>
      <c r="T159" s="17">
        <f>SUM(G159,N159)</f>
        <v>0</v>
      </c>
      <c r="U159" s="17">
        <f t="shared" si="157"/>
        <v>0</v>
      </c>
      <c r="V159" s="17">
        <f t="shared" si="158"/>
        <v>0</v>
      </c>
      <c r="W159" s="26" t="str">
        <f t="shared" si="159"/>
        <v/>
      </c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</row>
    <row r="160" spans="1:196" s="43" customFormat="1" ht="88.5" customHeight="1" x14ac:dyDescent="0.3">
      <c r="A160" s="206"/>
      <c r="B160" s="40"/>
      <c r="C160" s="40"/>
      <c r="D160" s="40"/>
      <c r="E160" s="225" t="s">
        <v>334</v>
      </c>
      <c r="F160" s="23">
        <v>700</v>
      </c>
      <c r="G160" s="23">
        <v>700</v>
      </c>
      <c r="H160" s="19">
        <v>700</v>
      </c>
      <c r="I160" s="26">
        <f t="shared" si="160"/>
        <v>8.2326954915289683E-4</v>
      </c>
      <c r="J160" s="12">
        <f t="shared" si="140"/>
        <v>0</v>
      </c>
      <c r="K160" s="26">
        <f t="shared" si="148"/>
        <v>1</v>
      </c>
      <c r="L160" s="29"/>
      <c r="M160" s="29"/>
      <c r="N160" s="29"/>
      <c r="O160" s="22"/>
      <c r="P160" s="11">
        <f t="shared" si="135"/>
        <v>0</v>
      </c>
      <c r="Q160" s="16" t="str">
        <f t="shared" si="136"/>
        <v/>
      </c>
      <c r="R160" s="17">
        <f t="shared" si="164"/>
        <v>700</v>
      </c>
      <c r="S160" s="17">
        <f t="shared" si="165"/>
        <v>700</v>
      </c>
      <c r="T160" s="17">
        <f t="shared" si="166"/>
        <v>700</v>
      </c>
      <c r="U160" s="17">
        <f t="shared" si="157"/>
        <v>700</v>
      </c>
      <c r="V160" s="17">
        <f t="shared" si="158"/>
        <v>0</v>
      </c>
      <c r="W160" s="26">
        <f t="shared" si="159"/>
        <v>1</v>
      </c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</row>
    <row r="161" spans="1:196" s="43" customFormat="1" ht="70.5" customHeight="1" x14ac:dyDescent="0.3">
      <c r="A161" s="206"/>
      <c r="B161" s="40"/>
      <c r="C161" s="40"/>
      <c r="D161" s="40"/>
      <c r="E161" s="225" t="s">
        <v>335</v>
      </c>
      <c r="F161" s="23">
        <v>1500</v>
      </c>
      <c r="G161" s="23">
        <v>1500</v>
      </c>
      <c r="H161" s="19">
        <v>1500</v>
      </c>
      <c r="I161" s="26">
        <f t="shared" si="160"/>
        <v>1.7641490338990648E-3</v>
      </c>
      <c r="J161" s="12">
        <f t="shared" si="140"/>
        <v>0</v>
      </c>
      <c r="K161" s="26">
        <f t="shared" si="148"/>
        <v>1</v>
      </c>
      <c r="L161" s="128"/>
      <c r="M161" s="17"/>
      <c r="N161" s="17"/>
      <c r="O161" s="23"/>
      <c r="P161" s="11">
        <f t="shared" si="135"/>
        <v>0</v>
      </c>
      <c r="Q161" s="16" t="str">
        <f t="shared" si="136"/>
        <v/>
      </c>
      <c r="R161" s="17">
        <f t="shared" si="164"/>
        <v>1500</v>
      </c>
      <c r="S161" s="17">
        <f t="shared" si="165"/>
        <v>1500</v>
      </c>
      <c r="T161" s="17">
        <f t="shared" si="166"/>
        <v>1500</v>
      </c>
      <c r="U161" s="17">
        <f t="shared" si="157"/>
        <v>1500</v>
      </c>
      <c r="V161" s="17">
        <f t="shared" si="158"/>
        <v>0</v>
      </c>
      <c r="W161" s="26">
        <f t="shared" si="159"/>
        <v>1</v>
      </c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</row>
    <row r="162" spans="1:196" s="43" customFormat="1" ht="84" customHeight="1" x14ac:dyDescent="0.3">
      <c r="A162" s="206"/>
      <c r="B162" s="40"/>
      <c r="C162" s="40"/>
      <c r="D162" s="40"/>
      <c r="E162" s="225" t="s">
        <v>356</v>
      </c>
      <c r="F162" s="23">
        <v>4000</v>
      </c>
      <c r="G162" s="23">
        <v>4000</v>
      </c>
      <c r="H162" s="19">
        <v>4000</v>
      </c>
      <c r="I162" s="26">
        <f t="shared" si="160"/>
        <v>4.7043974237308394E-3</v>
      </c>
      <c r="J162" s="12">
        <f t="shared" si="140"/>
        <v>0</v>
      </c>
      <c r="K162" s="26">
        <f t="shared" si="148"/>
        <v>1</v>
      </c>
      <c r="L162" s="128">
        <v>1000</v>
      </c>
      <c r="M162" s="17">
        <v>1000</v>
      </c>
      <c r="N162" s="17">
        <v>1000</v>
      </c>
      <c r="O162" s="23">
        <v>1000</v>
      </c>
      <c r="P162" s="11">
        <f t="shared" si="135"/>
        <v>0</v>
      </c>
      <c r="Q162" s="26">
        <f t="shared" si="136"/>
        <v>1</v>
      </c>
      <c r="R162" s="17">
        <f t="shared" si="164"/>
        <v>5000</v>
      </c>
      <c r="S162" s="17">
        <f t="shared" si="165"/>
        <v>5000</v>
      </c>
      <c r="T162" s="17">
        <f t="shared" si="166"/>
        <v>5000</v>
      </c>
      <c r="U162" s="17">
        <f t="shared" si="157"/>
        <v>5000</v>
      </c>
      <c r="V162" s="17">
        <f t="shared" si="158"/>
        <v>0</v>
      </c>
      <c r="W162" s="26">
        <f t="shared" si="159"/>
        <v>1</v>
      </c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</row>
    <row r="163" spans="1:196" s="37" customFormat="1" ht="60.75" customHeight="1" x14ac:dyDescent="0.3">
      <c r="A163" s="198">
        <v>15</v>
      </c>
      <c r="B163" s="34"/>
      <c r="C163" s="34" t="s">
        <v>242</v>
      </c>
      <c r="D163" s="34" t="s">
        <v>50</v>
      </c>
      <c r="E163" s="200" t="s">
        <v>246</v>
      </c>
      <c r="F163" s="21">
        <f>F164+F165+F166+F170+F173+F168+F169</f>
        <v>12944.1</v>
      </c>
      <c r="G163" s="21">
        <f>G164+G165+G166+G170+G173+G168+G169</f>
        <v>12944.1</v>
      </c>
      <c r="H163" s="21">
        <f>H164+H165+H166+H170+H173+H168+H169</f>
        <v>12732.800000000001</v>
      </c>
      <c r="I163" s="16">
        <f t="shared" ref="I163:I177" si="168">H163/$H$6</f>
        <v>1.4975037879220009E-2</v>
      </c>
      <c r="J163" s="11">
        <f t="shared" si="140"/>
        <v>-211.29999999999927</v>
      </c>
      <c r="K163" s="227">
        <f t="shared" si="148"/>
        <v>0.98367596047620154</v>
      </c>
      <c r="L163" s="21">
        <f>L164+L165+L166+L170+L173+L168+L169+L171+L172</f>
        <v>4634.3999999999996</v>
      </c>
      <c r="M163" s="21">
        <f>M164+M165+M166+M170+M173+M168+M171+M172</f>
        <v>4634.3999999999996</v>
      </c>
      <c r="N163" s="21">
        <f>N164+N165+N166+N170+N173+N168+N171+N172</f>
        <v>4634.3999999999996</v>
      </c>
      <c r="O163" s="21">
        <f>O164+O165+O166+O170+O173+O168+O171+O172</f>
        <v>4634.3999999999996</v>
      </c>
      <c r="P163" s="11">
        <f t="shared" ref="P163:P200" si="169">O163-N163</f>
        <v>0</v>
      </c>
      <c r="Q163" s="16">
        <f t="shared" ref="Q163:Q177" si="170">IFERROR(100%*(O163/N163),"")</f>
        <v>1</v>
      </c>
      <c r="R163" s="11">
        <f t="shared" si="72"/>
        <v>17578.5</v>
      </c>
      <c r="S163" s="11">
        <f>SUM(G163,M163)</f>
        <v>17578.5</v>
      </c>
      <c r="T163" s="11">
        <f t="shared" si="74"/>
        <v>17578.5</v>
      </c>
      <c r="U163" s="11">
        <f t="shared" si="74"/>
        <v>17367.2</v>
      </c>
      <c r="V163" s="11">
        <f t="shared" ref="V163:V164" si="171">U163-T163</f>
        <v>-211.29999999999927</v>
      </c>
      <c r="W163" s="227">
        <f t="shared" si="101"/>
        <v>0.98797963421224799</v>
      </c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  <c r="ED163" s="36"/>
      <c r="EE163" s="36"/>
      <c r="EF163" s="36"/>
      <c r="EG163" s="36"/>
      <c r="EH163" s="36"/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6"/>
      <c r="ET163" s="36"/>
      <c r="EU163" s="36"/>
      <c r="EV163" s="36"/>
      <c r="EW163" s="36"/>
      <c r="EX163" s="36"/>
      <c r="EY163" s="36"/>
      <c r="EZ163" s="36"/>
      <c r="FA163" s="36"/>
      <c r="FB163" s="36"/>
      <c r="FC163" s="36"/>
      <c r="FD163" s="36"/>
      <c r="FE163" s="36"/>
      <c r="FF163" s="36"/>
      <c r="FG163" s="36"/>
      <c r="FH163" s="36"/>
      <c r="FI163" s="36"/>
      <c r="FJ163" s="36"/>
      <c r="FK163" s="36"/>
      <c r="FL163" s="36"/>
      <c r="FM163" s="36"/>
      <c r="FN163" s="36"/>
      <c r="FO163" s="36"/>
      <c r="FP163" s="36"/>
      <c r="FQ163" s="36"/>
      <c r="FR163" s="36"/>
      <c r="FS163" s="36"/>
      <c r="FT163" s="36"/>
      <c r="FU163" s="36"/>
      <c r="FV163" s="36"/>
      <c r="FW163" s="36"/>
      <c r="FX163" s="36"/>
      <c r="FY163" s="36"/>
      <c r="FZ163" s="36"/>
      <c r="GA163" s="36"/>
      <c r="GB163" s="36"/>
      <c r="GC163" s="36"/>
      <c r="GD163" s="36"/>
      <c r="GE163" s="36"/>
      <c r="GF163" s="36"/>
      <c r="GG163" s="36"/>
      <c r="GH163" s="36"/>
      <c r="GI163" s="36"/>
      <c r="GJ163" s="36"/>
      <c r="GK163" s="36"/>
      <c r="GL163" s="36"/>
      <c r="GM163" s="36"/>
      <c r="GN163" s="36"/>
    </row>
    <row r="164" spans="1:196" s="43" customFormat="1" ht="85.5" customHeight="1" x14ac:dyDescent="0.3">
      <c r="A164" s="206"/>
      <c r="B164" s="40"/>
      <c r="C164" s="40"/>
      <c r="D164" s="40"/>
      <c r="E164" s="225" t="s">
        <v>336</v>
      </c>
      <c r="F164" s="19">
        <v>2766.5</v>
      </c>
      <c r="G164" s="19">
        <v>2766.5</v>
      </c>
      <c r="H164" s="19">
        <v>2766.5</v>
      </c>
      <c r="I164" s="26">
        <f t="shared" si="168"/>
        <v>3.2536788681878418E-3</v>
      </c>
      <c r="J164" s="12">
        <f t="shared" si="140"/>
        <v>0</v>
      </c>
      <c r="K164" s="26">
        <f t="shared" ref="K164" si="172">IFERROR(100%*(H164/G164),"")</f>
        <v>1</v>
      </c>
      <c r="L164" s="17"/>
      <c r="M164" s="17"/>
      <c r="N164" s="17"/>
      <c r="O164" s="19"/>
      <c r="P164" s="11">
        <f t="shared" si="169"/>
        <v>0</v>
      </c>
      <c r="Q164" s="26" t="str">
        <f t="shared" ref="Q164" si="173">IFERROR(100%*(O164/N164),"")</f>
        <v/>
      </c>
      <c r="R164" s="17">
        <f t="shared" ref="R164" si="174">SUM(F164,L164)</f>
        <v>2766.5</v>
      </c>
      <c r="S164" s="17">
        <f t="shared" ref="S164" si="175">SUM(F164,M164)</f>
        <v>2766.5</v>
      </c>
      <c r="T164" s="17">
        <f t="shared" ref="T164" si="176">SUM(G164,N164)</f>
        <v>2766.5</v>
      </c>
      <c r="U164" s="17">
        <f t="shared" ref="U164" si="177">SUM(H164,O164)</f>
        <v>2766.5</v>
      </c>
      <c r="V164" s="17">
        <f t="shared" si="171"/>
        <v>0</v>
      </c>
      <c r="W164" s="26">
        <f t="shared" ref="W164" si="178">IFERROR(100%*(U164/T164),"")</f>
        <v>1</v>
      </c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</row>
    <row r="165" spans="1:196" s="43" customFormat="1" ht="81.75" customHeight="1" x14ac:dyDescent="0.3">
      <c r="A165" s="198"/>
      <c r="B165" s="34"/>
      <c r="C165" s="34"/>
      <c r="D165" s="34"/>
      <c r="E165" s="228" t="s">
        <v>337</v>
      </c>
      <c r="F165" s="19">
        <v>1000</v>
      </c>
      <c r="G165" s="19">
        <v>1000</v>
      </c>
      <c r="H165" s="19">
        <v>1000</v>
      </c>
      <c r="I165" s="26">
        <f>H165/$H$6</f>
        <v>1.1760993559327098E-3</v>
      </c>
      <c r="J165" s="12">
        <f t="shared" si="140"/>
        <v>0</v>
      </c>
      <c r="K165" s="26">
        <f>IFERROR(100%*(H165/G165),"")</f>
        <v>1</v>
      </c>
      <c r="L165" s="17">
        <v>622.20000000000005</v>
      </c>
      <c r="M165" s="17">
        <v>622.20000000000005</v>
      </c>
      <c r="N165" s="17">
        <v>622.20000000000005</v>
      </c>
      <c r="O165" s="19">
        <v>622.20000000000005</v>
      </c>
      <c r="P165" s="11">
        <f t="shared" si="169"/>
        <v>0</v>
      </c>
      <c r="Q165" s="26">
        <f t="shared" si="170"/>
        <v>1</v>
      </c>
      <c r="R165" s="17">
        <f>SUM(F165,L165)</f>
        <v>1622.2</v>
      </c>
      <c r="S165" s="17">
        <f>SUM(F165,M165)</f>
        <v>1622.2</v>
      </c>
      <c r="T165" s="17">
        <f>SUM(G165,N165)</f>
        <v>1622.2</v>
      </c>
      <c r="U165" s="17">
        <f>SUM(H165,O165)</f>
        <v>1622.2</v>
      </c>
      <c r="V165" s="17">
        <f>U165-T165</f>
        <v>0</v>
      </c>
      <c r="W165" s="26">
        <f>IFERROR(100%*(U165/T165),"")</f>
        <v>1</v>
      </c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</row>
    <row r="166" spans="1:196" s="43" customFormat="1" ht="66" customHeight="1" x14ac:dyDescent="0.3">
      <c r="A166" s="206"/>
      <c r="B166" s="40"/>
      <c r="C166" s="40"/>
      <c r="D166" s="40"/>
      <c r="E166" s="225" t="s">
        <v>338</v>
      </c>
      <c r="F166" s="19">
        <v>2300</v>
      </c>
      <c r="G166" s="19">
        <v>2300</v>
      </c>
      <c r="H166" s="19">
        <v>2300</v>
      </c>
      <c r="I166" s="26">
        <f t="shared" si="168"/>
        <v>2.7050285186452326E-3</v>
      </c>
      <c r="J166" s="12">
        <f t="shared" si="140"/>
        <v>0</v>
      </c>
      <c r="K166" s="26">
        <f t="shared" si="148"/>
        <v>1</v>
      </c>
      <c r="L166" s="17">
        <v>1320</v>
      </c>
      <c r="M166" s="17">
        <v>1320</v>
      </c>
      <c r="N166" s="17">
        <v>1320</v>
      </c>
      <c r="O166" s="23">
        <v>1320</v>
      </c>
      <c r="P166" s="11">
        <f t="shared" si="169"/>
        <v>0</v>
      </c>
      <c r="Q166" s="26">
        <f t="shared" ref="Q166" si="179">IFERROR(100%*(O166/N166),"")</f>
        <v>1</v>
      </c>
      <c r="R166" s="17">
        <f t="shared" si="72"/>
        <v>3620</v>
      </c>
      <c r="S166" s="17">
        <f t="shared" si="73"/>
        <v>3620</v>
      </c>
      <c r="T166" s="17">
        <f t="shared" si="74"/>
        <v>3620</v>
      </c>
      <c r="U166" s="17">
        <f t="shared" si="74"/>
        <v>3620</v>
      </c>
      <c r="V166" s="17">
        <f t="shared" si="75"/>
        <v>0</v>
      </c>
      <c r="W166" s="26">
        <f t="shared" si="101"/>
        <v>1</v>
      </c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</row>
    <row r="167" spans="1:196" s="133" customFormat="1" ht="26.25" hidden="1" customHeight="1" x14ac:dyDescent="0.3">
      <c r="A167" s="229"/>
      <c r="B167" s="134"/>
      <c r="C167" s="134"/>
      <c r="D167" s="134"/>
      <c r="E167" s="230" t="s">
        <v>342</v>
      </c>
      <c r="F167" s="23">
        <v>587</v>
      </c>
      <c r="G167" s="23">
        <v>587</v>
      </c>
      <c r="H167" s="23">
        <v>587</v>
      </c>
      <c r="I167" s="130">
        <f t="shared" si="168"/>
        <v>6.9037032193250067E-4</v>
      </c>
      <c r="J167" s="12">
        <f t="shared" si="140"/>
        <v>0</v>
      </c>
      <c r="K167" s="26">
        <f t="shared" si="148"/>
        <v>1</v>
      </c>
      <c r="L167" s="23">
        <v>2208.4</v>
      </c>
      <c r="M167" s="23">
        <v>2208.4</v>
      </c>
      <c r="N167" s="23">
        <v>2208.4</v>
      </c>
      <c r="O167" s="23"/>
      <c r="P167" s="11">
        <f t="shared" si="169"/>
        <v>-2208.4</v>
      </c>
      <c r="Q167" s="26">
        <f t="shared" ref="Q167:Q169" si="180">IFERROR(100%*(O167/N167),"")</f>
        <v>0</v>
      </c>
      <c r="R167" s="128">
        <f t="shared" ref="R167" si="181">SUM(F167,L167)</f>
        <v>2795.4</v>
      </c>
      <c r="S167" s="128">
        <f t="shared" ref="S167" si="182">SUM(F167,M167)</f>
        <v>2795.4</v>
      </c>
      <c r="T167" s="128">
        <f t="shared" ref="T167" si="183">SUM(G167,N167)</f>
        <v>2795.4</v>
      </c>
      <c r="U167" s="128">
        <f t="shared" ref="U167" si="184">SUM(H167,O167)</f>
        <v>587</v>
      </c>
      <c r="V167" s="128">
        <f t="shared" ref="V167" si="185">U167-T167</f>
        <v>-2208.4</v>
      </c>
      <c r="W167" s="130">
        <f t="shared" ref="W167" si="186">IFERROR(100%*(U167/T167),"")</f>
        <v>0.20998783716105029</v>
      </c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N167" s="131"/>
      <c r="AO167" s="131"/>
      <c r="AP167" s="131"/>
      <c r="AQ167" s="131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  <c r="BT167" s="132"/>
      <c r="BU167" s="132"/>
      <c r="BV167" s="132"/>
      <c r="BW167" s="132"/>
      <c r="BX167" s="132"/>
      <c r="BY167" s="132"/>
      <c r="BZ167" s="132"/>
      <c r="CA167" s="132"/>
      <c r="CB167" s="132"/>
      <c r="CC167" s="132"/>
      <c r="CD167" s="132"/>
      <c r="CE167" s="132"/>
      <c r="CF167" s="132"/>
      <c r="CG167" s="132"/>
      <c r="CH167" s="132"/>
      <c r="CI167" s="132"/>
      <c r="CJ167" s="132"/>
      <c r="CK167" s="132"/>
      <c r="CL167" s="132"/>
      <c r="CM167" s="132"/>
      <c r="CN167" s="132"/>
      <c r="CO167" s="132"/>
      <c r="CP167" s="132"/>
      <c r="CQ167" s="132"/>
      <c r="CR167" s="132"/>
      <c r="CS167" s="132"/>
      <c r="CT167" s="132"/>
      <c r="CU167" s="132"/>
      <c r="CV167" s="132"/>
      <c r="CW167" s="132"/>
      <c r="CX167" s="132"/>
      <c r="CY167" s="132"/>
      <c r="CZ167" s="132"/>
      <c r="DA167" s="132"/>
      <c r="DB167" s="132"/>
      <c r="DC167" s="132"/>
      <c r="DD167" s="132"/>
      <c r="DE167" s="132"/>
      <c r="DF167" s="132"/>
      <c r="DG167" s="132"/>
      <c r="DH167" s="132"/>
      <c r="DI167" s="132"/>
      <c r="DJ167" s="132"/>
      <c r="DK167" s="132"/>
      <c r="DL167" s="132"/>
      <c r="DM167" s="132"/>
      <c r="DN167" s="132"/>
      <c r="DO167" s="132"/>
      <c r="DP167" s="132"/>
      <c r="DQ167" s="132"/>
      <c r="DR167" s="132"/>
      <c r="DS167" s="132"/>
      <c r="DT167" s="132"/>
      <c r="DU167" s="132"/>
      <c r="DV167" s="132"/>
      <c r="DW167" s="132"/>
      <c r="DX167" s="132"/>
      <c r="DY167" s="132"/>
      <c r="DZ167" s="132"/>
      <c r="EA167" s="132"/>
      <c r="EB167" s="132"/>
      <c r="EC167" s="132"/>
      <c r="ED167" s="132"/>
      <c r="EE167" s="132"/>
      <c r="EF167" s="132"/>
      <c r="EG167" s="132"/>
      <c r="EH167" s="132"/>
      <c r="EI167" s="132"/>
      <c r="EJ167" s="132"/>
      <c r="EK167" s="132"/>
      <c r="EL167" s="132"/>
      <c r="EM167" s="132"/>
      <c r="EN167" s="132"/>
      <c r="EO167" s="132"/>
      <c r="EP167" s="132"/>
      <c r="EQ167" s="132"/>
      <c r="ER167" s="132"/>
      <c r="ES167" s="132"/>
      <c r="ET167" s="132"/>
      <c r="EU167" s="132"/>
      <c r="EV167" s="132"/>
      <c r="EW167" s="132"/>
      <c r="EX167" s="132"/>
      <c r="EY167" s="132"/>
      <c r="EZ167" s="132"/>
      <c r="FA167" s="132"/>
      <c r="FB167" s="132"/>
      <c r="FC167" s="132"/>
      <c r="FD167" s="132"/>
      <c r="FE167" s="132"/>
      <c r="FF167" s="132"/>
      <c r="FG167" s="132"/>
      <c r="FH167" s="132"/>
      <c r="FI167" s="132"/>
      <c r="FJ167" s="132"/>
      <c r="FK167" s="132"/>
      <c r="FL167" s="132"/>
      <c r="FM167" s="132"/>
      <c r="FN167" s="132"/>
      <c r="FO167" s="132"/>
      <c r="FP167" s="132"/>
      <c r="FQ167" s="132"/>
      <c r="FR167" s="132"/>
      <c r="FS167" s="132"/>
      <c r="FT167" s="132"/>
      <c r="FU167" s="132"/>
      <c r="FV167" s="132"/>
      <c r="FW167" s="132"/>
      <c r="FX167" s="132"/>
      <c r="FY167" s="132"/>
      <c r="FZ167" s="132"/>
      <c r="GA167" s="132"/>
      <c r="GB167" s="132"/>
      <c r="GC167" s="132"/>
      <c r="GD167" s="132"/>
      <c r="GE167" s="132"/>
      <c r="GF167" s="132"/>
      <c r="GG167" s="132"/>
      <c r="GH167" s="132"/>
      <c r="GI167" s="132"/>
      <c r="GJ167" s="132"/>
      <c r="GK167" s="132"/>
      <c r="GL167" s="132"/>
      <c r="GM167" s="132"/>
      <c r="GN167" s="132"/>
    </row>
    <row r="168" spans="1:196" s="43" customFormat="1" ht="69" customHeight="1" x14ac:dyDescent="0.3">
      <c r="A168" s="198"/>
      <c r="B168" s="34"/>
      <c r="C168" s="34"/>
      <c r="D168" s="34"/>
      <c r="E168" s="225" t="s">
        <v>341</v>
      </c>
      <c r="F168" s="19">
        <v>589.6</v>
      </c>
      <c r="G168" s="19">
        <v>589.6</v>
      </c>
      <c r="H168" s="19">
        <v>589.6</v>
      </c>
      <c r="I168" s="26">
        <f t="shared" si="168"/>
        <v>6.9342818025792572E-4</v>
      </c>
      <c r="J168" s="12">
        <f t="shared" si="140"/>
        <v>0</v>
      </c>
      <c r="K168" s="26">
        <f t="shared" si="148"/>
        <v>1</v>
      </c>
      <c r="L168" s="17">
        <v>140.4</v>
      </c>
      <c r="M168" s="17">
        <v>140.4</v>
      </c>
      <c r="N168" s="17">
        <v>140.4</v>
      </c>
      <c r="O168" s="19">
        <v>140.4</v>
      </c>
      <c r="P168" s="11">
        <f t="shared" si="169"/>
        <v>0</v>
      </c>
      <c r="Q168" s="26">
        <f t="shared" si="180"/>
        <v>1</v>
      </c>
      <c r="R168" s="17">
        <f t="shared" ref="R168:R172" si="187">SUM(F168,L168)</f>
        <v>730</v>
      </c>
      <c r="S168" s="17">
        <f t="shared" si="73"/>
        <v>730</v>
      </c>
      <c r="T168" s="17">
        <f t="shared" si="73"/>
        <v>730</v>
      </c>
      <c r="U168" s="17">
        <f t="shared" si="73"/>
        <v>730</v>
      </c>
      <c r="V168" s="17">
        <f t="shared" ref="V168:V172" si="188">U168-T168</f>
        <v>0</v>
      </c>
      <c r="W168" s="26">
        <f t="shared" si="101"/>
        <v>1</v>
      </c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</row>
    <row r="169" spans="1:196" s="43" customFormat="1" ht="119.25" hidden="1" customHeight="1" x14ac:dyDescent="0.3">
      <c r="A169" s="198"/>
      <c r="B169" s="34"/>
      <c r="C169" s="34"/>
      <c r="D169" s="34"/>
      <c r="E169" s="225" t="s">
        <v>357</v>
      </c>
      <c r="F169" s="19"/>
      <c r="G169" s="19"/>
      <c r="H169" s="19"/>
      <c r="I169" s="26">
        <f t="shared" si="168"/>
        <v>0</v>
      </c>
      <c r="J169" s="12">
        <f t="shared" si="140"/>
        <v>0</v>
      </c>
      <c r="K169" s="26" t="str">
        <f t="shared" si="148"/>
        <v/>
      </c>
      <c r="L169" s="17"/>
      <c r="M169" s="17"/>
      <c r="N169" s="17"/>
      <c r="O169" s="19"/>
      <c r="P169" s="11">
        <f t="shared" si="169"/>
        <v>0</v>
      </c>
      <c r="Q169" s="26" t="str">
        <f t="shared" si="180"/>
        <v/>
      </c>
      <c r="R169" s="17">
        <f t="shared" si="187"/>
        <v>0</v>
      </c>
      <c r="S169" s="17">
        <f>SUM(F169,M169)</f>
        <v>0</v>
      </c>
      <c r="T169" s="17">
        <f t="shared" si="73"/>
        <v>0</v>
      </c>
      <c r="U169" s="17">
        <f t="shared" si="73"/>
        <v>0</v>
      </c>
      <c r="V169" s="17">
        <f t="shared" si="188"/>
        <v>0</v>
      </c>
      <c r="W169" s="26" t="str">
        <f t="shared" si="101"/>
        <v/>
      </c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</row>
    <row r="170" spans="1:196" s="133" customFormat="1" ht="70.5" customHeight="1" x14ac:dyDescent="0.3">
      <c r="A170" s="229"/>
      <c r="B170" s="134"/>
      <c r="C170" s="134"/>
      <c r="D170" s="134"/>
      <c r="E170" s="230" t="s">
        <v>372</v>
      </c>
      <c r="F170" s="23">
        <v>5792</v>
      </c>
      <c r="G170" s="23">
        <v>5792</v>
      </c>
      <c r="H170" s="19">
        <v>5580.7</v>
      </c>
      <c r="I170" s="130">
        <f>H170/$H$6</f>
        <v>6.5634576756536736E-3</v>
      </c>
      <c r="J170" s="17">
        <f t="shared" si="140"/>
        <v>-211.30000000000018</v>
      </c>
      <c r="K170" s="26">
        <f>IFERROR(100%*(H170/G170),"")</f>
        <v>0.96351864640883977</v>
      </c>
      <c r="L170" s="23"/>
      <c r="M170" s="23"/>
      <c r="N170" s="23"/>
      <c r="O170" s="23"/>
      <c r="P170" s="17">
        <f t="shared" si="169"/>
        <v>0</v>
      </c>
      <c r="Q170" s="26" t="str">
        <f>IFERROR(100%*(O170/N170),"")</f>
        <v/>
      </c>
      <c r="R170" s="128">
        <f>SUM(F170,L170)</f>
        <v>5792</v>
      </c>
      <c r="S170" s="128">
        <f>SUM(F170,M170)</f>
        <v>5792</v>
      </c>
      <c r="T170" s="128">
        <f>SUM(G170,N170)</f>
        <v>5792</v>
      </c>
      <c r="U170" s="128">
        <f>SUM(H170,O170)</f>
        <v>5580.7</v>
      </c>
      <c r="V170" s="128">
        <f>U170-T170</f>
        <v>-211.30000000000018</v>
      </c>
      <c r="W170" s="130">
        <f>IFERROR(100%*(U170/T170),"")</f>
        <v>0.96351864640883977</v>
      </c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  <c r="AI170" s="131"/>
      <c r="AJ170" s="131"/>
      <c r="AK170" s="131"/>
      <c r="AL170" s="131"/>
      <c r="AM170" s="131"/>
      <c r="AN170" s="131"/>
      <c r="AO170" s="131"/>
      <c r="AP170" s="131"/>
      <c r="AQ170" s="131"/>
      <c r="AR170" s="132"/>
      <c r="AS170" s="132"/>
      <c r="AT170" s="132"/>
      <c r="AU170" s="132"/>
      <c r="AV170" s="132"/>
      <c r="AW170" s="132"/>
      <c r="AX170" s="132"/>
      <c r="AY170" s="132"/>
      <c r="AZ170" s="132"/>
      <c r="BA170" s="132"/>
      <c r="BB170" s="132"/>
      <c r="BC170" s="132"/>
      <c r="BD170" s="132"/>
      <c r="BE170" s="132"/>
      <c r="BF170" s="132"/>
      <c r="BG170" s="132"/>
      <c r="BH170" s="132"/>
      <c r="BI170" s="132"/>
      <c r="BJ170" s="132"/>
      <c r="BK170" s="132"/>
      <c r="BL170" s="132"/>
      <c r="BM170" s="132"/>
      <c r="BN170" s="132"/>
      <c r="BO170" s="132"/>
      <c r="BP170" s="132"/>
      <c r="BQ170" s="132"/>
      <c r="BR170" s="132"/>
      <c r="BS170" s="132"/>
      <c r="BT170" s="132"/>
      <c r="BU170" s="132"/>
      <c r="BV170" s="132"/>
      <c r="BW170" s="132"/>
      <c r="BX170" s="132"/>
      <c r="BY170" s="132"/>
      <c r="BZ170" s="132"/>
      <c r="CA170" s="132"/>
      <c r="CB170" s="132"/>
      <c r="CC170" s="132"/>
      <c r="CD170" s="132"/>
      <c r="CE170" s="132"/>
      <c r="CF170" s="132"/>
      <c r="CG170" s="132"/>
      <c r="CH170" s="132"/>
      <c r="CI170" s="132"/>
      <c r="CJ170" s="132"/>
      <c r="CK170" s="132"/>
      <c r="CL170" s="132"/>
      <c r="CM170" s="132"/>
      <c r="CN170" s="132"/>
      <c r="CO170" s="132"/>
      <c r="CP170" s="132"/>
      <c r="CQ170" s="132"/>
      <c r="CR170" s="132"/>
      <c r="CS170" s="132"/>
      <c r="CT170" s="132"/>
      <c r="CU170" s="132"/>
      <c r="CV170" s="132"/>
      <c r="CW170" s="132"/>
      <c r="CX170" s="132"/>
      <c r="CY170" s="132"/>
      <c r="CZ170" s="132"/>
      <c r="DA170" s="132"/>
      <c r="DB170" s="132"/>
      <c r="DC170" s="132"/>
      <c r="DD170" s="132"/>
      <c r="DE170" s="132"/>
      <c r="DF170" s="132"/>
      <c r="DG170" s="132"/>
      <c r="DH170" s="132"/>
      <c r="DI170" s="132"/>
      <c r="DJ170" s="132"/>
      <c r="DK170" s="132"/>
      <c r="DL170" s="132"/>
      <c r="DM170" s="132"/>
      <c r="DN170" s="132"/>
      <c r="DO170" s="132"/>
      <c r="DP170" s="132"/>
      <c r="DQ170" s="132"/>
      <c r="DR170" s="132"/>
      <c r="DS170" s="132"/>
      <c r="DT170" s="132"/>
      <c r="DU170" s="132"/>
      <c r="DV170" s="132"/>
      <c r="DW170" s="132"/>
      <c r="DX170" s="132"/>
      <c r="DY170" s="132"/>
      <c r="DZ170" s="132"/>
      <c r="EA170" s="132"/>
      <c r="EB170" s="132"/>
      <c r="EC170" s="132"/>
      <c r="ED170" s="132"/>
      <c r="EE170" s="132"/>
      <c r="EF170" s="132"/>
      <c r="EG170" s="132"/>
      <c r="EH170" s="132"/>
      <c r="EI170" s="132"/>
      <c r="EJ170" s="132"/>
      <c r="EK170" s="132"/>
      <c r="EL170" s="132"/>
      <c r="EM170" s="132"/>
      <c r="EN170" s="132"/>
      <c r="EO170" s="132"/>
      <c r="EP170" s="132"/>
      <c r="EQ170" s="132"/>
      <c r="ER170" s="132"/>
      <c r="ES170" s="132"/>
      <c r="ET170" s="132"/>
      <c r="EU170" s="132"/>
      <c r="EV170" s="132"/>
      <c r="EW170" s="132"/>
      <c r="EX170" s="132"/>
      <c r="EY170" s="132"/>
      <c r="EZ170" s="132"/>
      <c r="FA170" s="132"/>
      <c r="FB170" s="132"/>
      <c r="FC170" s="132"/>
      <c r="FD170" s="132"/>
      <c r="FE170" s="132"/>
      <c r="FF170" s="132"/>
      <c r="FG170" s="132"/>
      <c r="FH170" s="132"/>
      <c r="FI170" s="132"/>
      <c r="FJ170" s="132"/>
      <c r="FK170" s="132"/>
      <c r="FL170" s="132"/>
      <c r="FM170" s="132"/>
      <c r="FN170" s="132"/>
      <c r="FO170" s="132"/>
      <c r="FP170" s="132"/>
      <c r="FQ170" s="132"/>
      <c r="FR170" s="132"/>
      <c r="FS170" s="132"/>
      <c r="FT170" s="132"/>
      <c r="FU170" s="132"/>
      <c r="FV170" s="132"/>
      <c r="FW170" s="132"/>
      <c r="FX170" s="132"/>
      <c r="FY170" s="132"/>
      <c r="FZ170" s="132"/>
      <c r="GA170" s="132"/>
      <c r="GB170" s="132"/>
      <c r="GC170" s="132"/>
      <c r="GD170" s="132"/>
      <c r="GE170" s="132"/>
      <c r="GF170" s="132"/>
      <c r="GG170" s="132"/>
      <c r="GH170" s="132"/>
      <c r="GI170" s="132"/>
      <c r="GJ170" s="132"/>
      <c r="GK170" s="132"/>
      <c r="GL170" s="132"/>
      <c r="GM170" s="132"/>
      <c r="GN170" s="132"/>
    </row>
    <row r="171" spans="1:196" s="43" customFormat="1" ht="66" customHeight="1" x14ac:dyDescent="0.3">
      <c r="A171" s="198"/>
      <c r="B171" s="34"/>
      <c r="C171" s="34"/>
      <c r="D171" s="34"/>
      <c r="E171" s="225" t="s">
        <v>358</v>
      </c>
      <c r="F171" s="19"/>
      <c r="G171" s="19"/>
      <c r="H171" s="19"/>
      <c r="I171" s="26"/>
      <c r="J171" s="12">
        <f t="shared" si="140"/>
        <v>0</v>
      </c>
      <c r="K171" s="26"/>
      <c r="L171" s="17">
        <v>1452.8</v>
      </c>
      <c r="M171" s="17">
        <v>1452.8</v>
      </c>
      <c r="N171" s="17">
        <v>1452.8</v>
      </c>
      <c r="O171" s="19">
        <v>1452.8</v>
      </c>
      <c r="P171" s="11">
        <f t="shared" si="169"/>
        <v>0</v>
      </c>
      <c r="Q171" s="26">
        <f t="shared" ref="Q171:Q172" si="189">IFERROR(100%*(O171/N171),"")</f>
        <v>1</v>
      </c>
      <c r="R171" s="17">
        <f t="shared" si="187"/>
        <v>1452.8</v>
      </c>
      <c r="S171" s="17">
        <f t="shared" ref="S171:S172" si="190">SUM(F171,M171)</f>
        <v>1452.8</v>
      </c>
      <c r="T171" s="17">
        <f t="shared" si="73"/>
        <v>1452.8</v>
      </c>
      <c r="U171" s="17">
        <f t="shared" si="73"/>
        <v>1452.8</v>
      </c>
      <c r="V171" s="17">
        <f t="shared" si="188"/>
        <v>0</v>
      </c>
      <c r="W171" s="26">
        <f t="shared" si="101"/>
        <v>1</v>
      </c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</row>
    <row r="172" spans="1:196" s="43" customFormat="1" ht="68.25" customHeight="1" x14ac:dyDescent="0.3">
      <c r="A172" s="198"/>
      <c r="B172" s="34"/>
      <c r="C172" s="34"/>
      <c r="D172" s="34"/>
      <c r="E172" s="225" t="s">
        <v>359</v>
      </c>
      <c r="F172" s="19"/>
      <c r="G172" s="19"/>
      <c r="H172" s="19"/>
      <c r="I172" s="26"/>
      <c r="J172" s="12">
        <f t="shared" si="140"/>
        <v>0</v>
      </c>
      <c r="K172" s="26"/>
      <c r="L172" s="17">
        <v>1000</v>
      </c>
      <c r="M172" s="17">
        <v>1000</v>
      </c>
      <c r="N172" s="17">
        <v>1000</v>
      </c>
      <c r="O172" s="19">
        <v>1000</v>
      </c>
      <c r="P172" s="11">
        <f t="shared" si="169"/>
        <v>0</v>
      </c>
      <c r="Q172" s="26">
        <f t="shared" si="189"/>
        <v>1</v>
      </c>
      <c r="R172" s="17">
        <f t="shared" si="187"/>
        <v>1000</v>
      </c>
      <c r="S172" s="17">
        <f t="shared" si="190"/>
        <v>1000</v>
      </c>
      <c r="T172" s="17">
        <f t="shared" si="73"/>
        <v>1000</v>
      </c>
      <c r="U172" s="17">
        <f t="shared" si="73"/>
        <v>1000</v>
      </c>
      <c r="V172" s="17">
        <f t="shared" si="188"/>
        <v>0</v>
      </c>
      <c r="W172" s="26">
        <f t="shared" si="101"/>
        <v>1</v>
      </c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</row>
    <row r="173" spans="1:196" s="43" customFormat="1" ht="62.25" customHeight="1" x14ac:dyDescent="0.3">
      <c r="A173" s="198"/>
      <c r="B173" s="34"/>
      <c r="C173" s="34"/>
      <c r="D173" s="34"/>
      <c r="E173" s="225" t="s">
        <v>339</v>
      </c>
      <c r="F173" s="19">
        <v>496</v>
      </c>
      <c r="G173" s="19">
        <v>496</v>
      </c>
      <c r="H173" s="19">
        <v>496</v>
      </c>
      <c r="I173" s="26">
        <f>H173/$H$6</f>
        <v>5.8334528054262405E-4</v>
      </c>
      <c r="J173" s="12">
        <f t="shared" si="140"/>
        <v>0</v>
      </c>
      <c r="K173" s="26">
        <f>IFERROR(100%*(H173/G173),"")</f>
        <v>1</v>
      </c>
      <c r="L173" s="17">
        <v>99</v>
      </c>
      <c r="M173" s="17">
        <v>99</v>
      </c>
      <c r="N173" s="17">
        <v>99</v>
      </c>
      <c r="O173" s="19">
        <v>99</v>
      </c>
      <c r="P173" s="11">
        <f t="shared" si="169"/>
        <v>0</v>
      </c>
      <c r="Q173" s="26">
        <f>IFERROR(100%*(O173/N173),"")</f>
        <v>1</v>
      </c>
      <c r="R173" s="17">
        <f>SUM(F173,L173)</f>
        <v>595</v>
      </c>
      <c r="S173" s="17">
        <f>SUM(F173,M173)</f>
        <v>595</v>
      </c>
      <c r="T173" s="17">
        <f>SUM(G173,N173)</f>
        <v>595</v>
      </c>
      <c r="U173" s="17">
        <f>SUM(H173,O173)</f>
        <v>595</v>
      </c>
      <c r="V173" s="17">
        <f>U173-T173</f>
        <v>0</v>
      </c>
      <c r="W173" s="26">
        <f>IFERROR(100%*(U173/T173),"")</f>
        <v>1</v>
      </c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</row>
    <row r="174" spans="1:196" ht="38.25" customHeight="1" x14ac:dyDescent="0.3">
      <c r="A174" s="243" t="s">
        <v>5</v>
      </c>
      <c r="B174" s="244"/>
      <c r="C174" s="244"/>
      <c r="D174" s="244"/>
      <c r="E174" s="244"/>
      <c r="F174" s="11">
        <f>SUM(F51,F9,F38,F71,F76,F82,F83,F84,F85,F86,F99,F136,F147:F148,F163)</f>
        <v>972778.1</v>
      </c>
      <c r="G174" s="11">
        <f>SUM(G51,G9,G38,G71,G76,G82,G83,G84,G85,G86,G99,G136,G147:G148,G163)</f>
        <v>912245.99999999988</v>
      </c>
      <c r="H174" s="11">
        <f>SUM(H51,H9,H38,H71,H76,H82,H83,H84,H85,H86,H99,H136,H147:H148,H163)</f>
        <v>850268.29999999993</v>
      </c>
      <c r="I174" s="16">
        <f t="shared" si="168"/>
        <v>1</v>
      </c>
      <c r="J174" s="11">
        <f>SUM(J51,J9,J38,J71,J76,J82,J83,J84,J85,J86,J99,J136,J147:J148,J163)</f>
        <v>-61977.700000000026</v>
      </c>
      <c r="K174" s="16">
        <f t="shared" si="148"/>
        <v>0.93206032144838125</v>
      </c>
      <c r="L174" s="11">
        <f>SUM(L51,L9,L38,L71,L76,L82,L83,L84,L85,L86,L99,L136,L147:L148,L163)</f>
        <v>131664.69999999998</v>
      </c>
      <c r="M174" s="11">
        <f>SUM(M51,M9,M38,M71,M76,M82,M83,M84,M85,M86,M99,M136,M147:M148,M163)</f>
        <v>199559.9</v>
      </c>
      <c r="N174" s="11">
        <f>SUM(N51,N9,N38,N71,N76,N82,N83,N84,N85,N86,N99,N136,N147:N148,N163)</f>
        <v>192782.69999999998</v>
      </c>
      <c r="O174" s="11">
        <f>SUM(O51,O9,O38,O71,O76,O82,O83,O84,O85,O86,O99,O136,O147:O148,O163)</f>
        <v>145978.29999999999</v>
      </c>
      <c r="P174" s="11">
        <f t="shared" si="169"/>
        <v>-46804.399999999994</v>
      </c>
      <c r="Q174" s="16">
        <f t="shared" si="170"/>
        <v>0.75721680420494164</v>
      </c>
      <c r="R174" s="11">
        <f>SUM(R51,R9,R38,R71,R76,R82,R83,R84,R85,R86,R99,R136,R147:R148,R163)</f>
        <v>1104442.8</v>
      </c>
      <c r="S174" s="11">
        <f>SUM(S51,S9,S38,S71,S76,S82,S83,S84,S85,S86,S99,S136,S147:S148,S163)</f>
        <v>1172338.0000000002</v>
      </c>
      <c r="T174" s="11">
        <f>SUM(T51,T9,T38,T71,T76,T82,T83,T84,T85,T86,T99,T136,T147:T148,T163)</f>
        <v>1105028.6999999997</v>
      </c>
      <c r="U174" s="11">
        <f>SUM(U51,U9,U38,U71,U76,U82,U83,U84,U85,U86,U99,U136,U147:U148,U163)</f>
        <v>996246.6</v>
      </c>
      <c r="V174" s="11">
        <f>SUM(V51,V9,V38,V71,V76,V82,V83,V84,V85,V86,V99,V136,V147:V148,V163)</f>
        <v>-108782.10000000006</v>
      </c>
      <c r="W174" s="16">
        <f t="shared" si="101"/>
        <v>0.9015572174731753</v>
      </c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196" s="71" customFormat="1" ht="1.5" hidden="1" customHeight="1" x14ac:dyDescent="0.25">
      <c r="A175" s="198">
        <v>15</v>
      </c>
      <c r="B175" s="68">
        <v>250909</v>
      </c>
      <c r="C175" s="68">
        <v>8821</v>
      </c>
      <c r="D175" s="68">
        <v>1060</v>
      </c>
      <c r="E175" s="231" t="s">
        <v>279</v>
      </c>
      <c r="F175" s="18"/>
      <c r="G175" s="21"/>
      <c r="H175" s="21"/>
      <c r="I175" s="16">
        <f t="shared" si="168"/>
        <v>0</v>
      </c>
      <c r="J175" s="12">
        <f t="shared" si="140"/>
        <v>0</v>
      </c>
      <c r="K175" s="16" t="str">
        <f t="shared" si="148"/>
        <v/>
      </c>
      <c r="L175" s="12"/>
      <c r="M175" s="12"/>
      <c r="N175" s="12"/>
      <c r="O175" s="18"/>
      <c r="P175" s="11">
        <f t="shared" si="169"/>
        <v>0</v>
      </c>
      <c r="Q175" s="16" t="str">
        <f t="shared" si="170"/>
        <v/>
      </c>
      <c r="R175" s="12">
        <f>SUM(F175,L175)</f>
        <v>0</v>
      </c>
      <c r="S175" s="12">
        <f t="shared" si="73"/>
        <v>0</v>
      </c>
      <c r="T175" s="12">
        <f t="shared" ref="T175" si="191">SUM(G175,N175)</f>
        <v>0</v>
      </c>
      <c r="U175" s="12">
        <f t="shared" ref="U175" si="192">SUM(H175,O175)</f>
        <v>0</v>
      </c>
      <c r="V175" s="12">
        <f>U175-T175</f>
        <v>0</v>
      </c>
      <c r="W175" s="16" t="str">
        <f t="shared" si="101"/>
        <v/>
      </c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  <c r="DM175" s="70"/>
      <c r="DN175" s="70"/>
      <c r="DO175" s="70"/>
      <c r="DP175" s="70"/>
      <c r="DQ175" s="70"/>
      <c r="DR175" s="70"/>
      <c r="DS175" s="70"/>
      <c r="DT175" s="70"/>
      <c r="DU175" s="70"/>
      <c r="DV175" s="70"/>
      <c r="DW175" s="70"/>
      <c r="DX175" s="70"/>
      <c r="DY175" s="70"/>
      <c r="DZ175" s="70"/>
      <c r="EA175" s="70"/>
      <c r="EB175" s="70"/>
      <c r="EC175" s="70"/>
      <c r="ED175" s="70"/>
      <c r="EE175" s="70"/>
      <c r="EF175" s="70"/>
      <c r="EG175" s="70"/>
      <c r="EH175" s="70"/>
      <c r="EI175" s="70"/>
      <c r="EJ175" s="70"/>
      <c r="EK175" s="70"/>
      <c r="EL175" s="70"/>
      <c r="EM175" s="70"/>
      <c r="EN175" s="70"/>
      <c r="EO175" s="70"/>
      <c r="EP175" s="70"/>
      <c r="EQ175" s="70"/>
      <c r="ER175" s="70"/>
      <c r="ES175" s="70"/>
      <c r="ET175" s="70"/>
      <c r="EU175" s="70"/>
      <c r="EV175" s="70"/>
      <c r="EW175" s="70"/>
      <c r="EX175" s="70"/>
      <c r="EY175" s="70"/>
      <c r="EZ175" s="70"/>
      <c r="FA175" s="70"/>
      <c r="FB175" s="70"/>
      <c r="FC175" s="70"/>
      <c r="FD175" s="70"/>
      <c r="FE175" s="70"/>
      <c r="FF175" s="70"/>
      <c r="FG175" s="70"/>
      <c r="FH175" s="70"/>
      <c r="FI175" s="70"/>
      <c r="FJ175" s="70"/>
      <c r="FK175" s="70"/>
      <c r="FL175" s="70"/>
      <c r="FM175" s="70"/>
      <c r="FN175" s="70"/>
      <c r="FO175" s="70"/>
      <c r="FP175" s="70"/>
      <c r="FQ175" s="70"/>
      <c r="FR175" s="70"/>
      <c r="FS175" s="70"/>
      <c r="FT175" s="70"/>
      <c r="FU175" s="70"/>
      <c r="FV175" s="70"/>
      <c r="FW175" s="70"/>
      <c r="FX175" s="70"/>
      <c r="FY175" s="70"/>
      <c r="FZ175" s="70"/>
      <c r="GA175" s="70"/>
      <c r="GB175" s="70"/>
      <c r="GC175" s="70"/>
      <c r="GD175" s="70"/>
      <c r="GE175" s="70"/>
      <c r="GF175" s="70"/>
      <c r="GG175" s="70"/>
      <c r="GH175" s="70"/>
      <c r="GI175" s="70"/>
      <c r="GJ175" s="70"/>
      <c r="GK175" s="70"/>
      <c r="GL175" s="70"/>
      <c r="GM175" s="70"/>
      <c r="GN175" s="70"/>
    </row>
    <row r="176" spans="1:196" s="71" customFormat="1" ht="71.25" customHeight="1" x14ac:dyDescent="0.3">
      <c r="A176" s="198">
        <v>16</v>
      </c>
      <c r="B176" s="68">
        <v>250909</v>
      </c>
      <c r="C176" s="68">
        <v>8822</v>
      </c>
      <c r="D176" s="68">
        <v>1060</v>
      </c>
      <c r="E176" s="232" t="s">
        <v>324</v>
      </c>
      <c r="F176" s="21"/>
      <c r="G176" s="21"/>
      <c r="H176" s="21"/>
      <c r="I176" s="16">
        <f t="shared" si="168"/>
        <v>0</v>
      </c>
      <c r="J176" s="12">
        <f t="shared" si="140"/>
        <v>0</v>
      </c>
      <c r="K176" s="16" t="str">
        <f t="shared" si="148"/>
        <v/>
      </c>
      <c r="L176" s="12"/>
      <c r="M176" s="12"/>
      <c r="N176" s="12"/>
      <c r="O176" s="18">
        <v>-77.5</v>
      </c>
      <c r="P176" s="12">
        <f t="shared" si="169"/>
        <v>-77.5</v>
      </c>
      <c r="Q176" s="16" t="str">
        <f t="shared" si="170"/>
        <v/>
      </c>
      <c r="R176" s="12">
        <f>SUM(F176,L176)</f>
        <v>0</v>
      </c>
      <c r="S176" s="12" t="s">
        <v>181</v>
      </c>
      <c r="T176" s="12">
        <f t="shared" ref="T176:U177" si="193">SUM(G176,N176)</f>
        <v>0</v>
      </c>
      <c r="U176" s="12">
        <f t="shared" si="193"/>
        <v>-77.5</v>
      </c>
      <c r="V176" s="12">
        <f>U176-T176</f>
        <v>-77.5</v>
      </c>
      <c r="W176" s="16" t="str">
        <f t="shared" si="101"/>
        <v/>
      </c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  <c r="CC176" s="70"/>
      <c r="CD176" s="70"/>
      <c r="CE176" s="70"/>
      <c r="CF176" s="70"/>
      <c r="CG176" s="70"/>
      <c r="CH176" s="70"/>
      <c r="CI176" s="70"/>
      <c r="CJ176" s="70"/>
      <c r="CK176" s="70"/>
      <c r="CL176" s="70"/>
      <c r="CM176" s="70"/>
      <c r="CN176" s="70"/>
      <c r="CO176" s="70"/>
      <c r="CP176" s="70"/>
      <c r="CQ176" s="70"/>
      <c r="CR176" s="70"/>
      <c r="CS176" s="70"/>
      <c r="CT176" s="70"/>
      <c r="CU176" s="70"/>
      <c r="CV176" s="70"/>
      <c r="CW176" s="70"/>
      <c r="CX176" s="70"/>
      <c r="CY176" s="70"/>
      <c r="CZ176" s="70"/>
      <c r="DA176" s="70"/>
      <c r="DB176" s="70"/>
      <c r="DC176" s="70"/>
      <c r="DD176" s="70"/>
      <c r="DE176" s="70"/>
      <c r="DF176" s="70"/>
      <c r="DG176" s="70"/>
      <c r="DH176" s="70"/>
      <c r="DI176" s="70"/>
      <c r="DJ176" s="70"/>
      <c r="DK176" s="70"/>
      <c r="DL176" s="70"/>
      <c r="DM176" s="70"/>
      <c r="DN176" s="70"/>
      <c r="DO176" s="70"/>
      <c r="DP176" s="70"/>
      <c r="DQ176" s="70"/>
      <c r="DR176" s="70"/>
      <c r="DS176" s="70"/>
      <c r="DT176" s="70"/>
      <c r="DU176" s="70"/>
      <c r="DV176" s="70"/>
      <c r="DW176" s="70"/>
      <c r="DX176" s="70"/>
      <c r="DY176" s="70"/>
      <c r="DZ176" s="70"/>
      <c r="EA176" s="70"/>
      <c r="EB176" s="70"/>
      <c r="EC176" s="70"/>
      <c r="ED176" s="70"/>
      <c r="EE176" s="70"/>
      <c r="EF176" s="70"/>
      <c r="EG176" s="70"/>
      <c r="EH176" s="70"/>
      <c r="EI176" s="70"/>
      <c r="EJ176" s="70"/>
      <c r="EK176" s="70"/>
      <c r="EL176" s="70"/>
      <c r="EM176" s="70"/>
      <c r="EN176" s="70"/>
      <c r="EO176" s="70"/>
      <c r="EP176" s="70"/>
      <c r="EQ176" s="70"/>
      <c r="ER176" s="70"/>
      <c r="ES176" s="70"/>
      <c r="ET176" s="70"/>
      <c r="EU176" s="70"/>
      <c r="EV176" s="70"/>
      <c r="EW176" s="70"/>
      <c r="EX176" s="70"/>
      <c r="EY176" s="70"/>
      <c r="EZ176" s="70"/>
      <c r="FA176" s="70"/>
      <c r="FB176" s="70"/>
      <c r="FC176" s="70"/>
      <c r="FD176" s="70"/>
      <c r="FE176" s="70"/>
      <c r="FF176" s="70"/>
      <c r="FG176" s="70"/>
      <c r="FH176" s="70"/>
      <c r="FI176" s="70"/>
      <c r="FJ176" s="70"/>
      <c r="FK176" s="70"/>
      <c r="FL176" s="70"/>
      <c r="FM176" s="70"/>
      <c r="FN176" s="70"/>
      <c r="FO176" s="70"/>
      <c r="FP176" s="70"/>
      <c r="FQ176" s="70"/>
      <c r="FR176" s="70"/>
      <c r="FS176" s="70"/>
      <c r="FT176" s="70"/>
      <c r="FU176" s="70"/>
      <c r="FV176" s="70"/>
      <c r="FW176" s="70"/>
      <c r="FX176" s="70"/>
      <c r="FY176" s="70"/>
      <c r="FZ176" s="70"/>
      <c r="GA176" s="70"/>
      <c r="GB176" s="70"/>
      <c r="GC176" s="70"/>
      <c r="GD176" s="70"/>
      <c r="GE176" s="70"/>
      <c r="GF176" s="70"/>
      <c r="GG176" s="70"/>
      <c r="GH176" s="70"/>
      <c r="GI176" s="70"/>
      <c r="GJ176" s="70"/>
      <c r="GK176" s="70"/>
      <c r="GL176" s="70"/>
      <c r="GM176" s="70"/>
      <c r="GN176" s="70"/>
    </row>
    <row r="177" spans="1:196" s="74" customFormat="1" ht="40.5" customHeight="1" x14ac:dyDescent="0.3">
      <c r="A177" s="233"/>
      <c r="B177" s="234"/>
      <c r="C177" s="234"/>
      <c r="D177" s="234"/>
      <c r="E177" s="197" t="s">
        <v>33</v>
      </c>
      <c r="F177" s="11">
        <f>SUM(F174:F176)</f>
        <v>972778.1</v>
      </c>
      <c r="G177" s="11">
        <f>SUM(G174:G176)</f>
        <v>912245.99999999988</v>
      </c>
      <c r="H177" s="11">
        <f>SUM(H174:H176)</f>
        <v>850268.29999999993</v>
      </c>
      <c r="I177" s="16">
        <f t="shared" si="168"/>
        <v>1</v>
      </c>
      <c r="J177" s="11">
        <f t="shared" si="140"/>
        <v>-61977.699999999953</v>
      </c>
      <c r="K177" s="16">
        <f t="shared" si="148"/>
        <v>0.93206032144838125</v>
      </c>
      <c r="L177" s="11">
        <f>SUM(L174:L176)</f>
        <v>131664.69999999998</v>
      </c>
      <c r="M177" s="11">
        <f>SUM(M174:M176)</f>
        <v>199559.9</v>
      </c>
      <c r="N177" s="235">
        <f>SUM(N174:N176)</f>
        <v>192782.69999999998</v>
      </c>
      <c r="O177" s="11">
        <f>SUM(O174:O176)</f>
        <v>145900.79999999999</v>
      </c>
      <c r="P177" s="11">
        <f t="shared" si="169"/>
        <v>-46881.899999999994</v>
      </c>
      <c r="Q177" s="16">
        <f t="shared" si="170"/>
        <v>0.75681479717837752</v>
      </c>
      <c r="R177" s="11">
        <f>SUM(F177,L177)</f>
        <v>1104442.8</v>
      </c>
      <c r="S177" s="11">
        <f>SUM(F177,M177)</f>
        <v>1172338</v>
      </c>
      <c r="T177" s="11">
        <f>SUM(G177,N177)</f>
        <v>1105028.7</v>
      </c>
      <c r="U177" s="11">
        <f t="shared" si="193"/>
        <v>996169.09999999986</v>
      </c>
      <c r="V177" s="11">
        <f>U177-T177</f>
        <v>-108859.60000000009</v>
      </c>
      <c r="W177" s="16">
        <f t="shared" si="101"/>
        <v>0.90148708354814666</v>
      </c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  <c r="FS177" s="73"/>
      <c r="FT177" s="73"/>
      <c r="FU177" s="73"/>
      <c r="FV177" s="73"/>
      <c r="FW177" s="73"/>
      <c r="FX177" s="73"/>
      <c r="FY177" s="73"/>
      <c r="FZ177" s="73"/>
      <c r="GA177" s="73"/>
      <c r="GB177" s="73"/>
      <c r="GC177" s="73"/>
      <c r="GD177" s="73"/>
      <c r="GE177" s="73"/>
      <c r="GF177" s="73"/>
      <c r="GG177" s="73"/>
      <c r="GH177" s="73"/>
      <c r="GI177" s="73"/>
      <c r="GJ177" s="73"/>
      <c r="GK177" s="73"/>
      <c r="GL177" s="73"/>
      <c r="GM177" s="73"/>
      <c r="GN177" s="73"/>
    </row>
    <row r="178" spans="1:196" ht="86.25" customHeight="1" x14ac:dyDescent="0.4">
      <c r="E178" s="242" t="s">
        <v>362</v>
      </c>
      <c r="F178" s="242"/>
      <c r="G178" s="76"/>
      <c r="H178" s="140"/>
      <c r="I178" s="76"/>
      <c r="J178" s="175">
        <f t="shared" si="140"/>
        <v>0</v>
      </c>
      <c r="K178" s="176"/>
      <c r="L178" s="76"/>
      <c r="M178" s="177" t="s">
        <v>363</v>
      </c>
      <c r="N178" s="141"/>
      <c r="O178" s="77"/>
      <c r="P178" s="178">
        <f t="shared" si="169"/>
        <v>0</v>
      </c>
      <c r="Q178" s="8"/>
      <c r="U178" s="8"/>
      <c r="V178" s="8"/>
      <c r="W178" s="8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196" ht="45" hidden="1" customHeight="1" x14ac:dyDescent="0.4">
      <c r="E179" s="140"/>
      <c r="F179" s="76"/>
      <c r="G179" s="141"/>
      <c r="H179" s="76"/>
      <c r="I179" s="76"/>
      <c r="J179" s="175">
        <f t="shared" si="140"/>
        <v>0</v>
      </c>
      <c r="K179" s="185">
        <f>SUM(H177/G177)*100</f>
        <v>93.206032144838119</v>
      </c>
      <c r="L179" s="186"/>
      <c r="M179" s="186"/>
      <c r="N179" s="186"/>
      <c r="O179" s="187"/>
      <c r="P179" s="178">
        <f t="shared" si="169"/>
        <v>0</v>
      </c>
      <c r="Q179" s="127">
        <f>SUM(O177/N177)*100</f>
        <v>75.681479717837746</v>
      </c>
      <c r="R179" s="78">
        <f>SUM(F177,L177)</f>
        <v>1104442.8</v>
      </c>
      <c r="S179" s="78">
        <f>SUM(F177,M177)</f>
        <v>1172338</v>
      </c>
      <c r="T179" s="78">
        <f>SUM(G177,N177)</f>
        <v>1105028.7</v>
      </c>
      <c r="U179" s="78">
        <f>SUM(H177,O177)</f>
        <v>996169.09999999986</v>
      </c>
      <c r="V179" s="78">
        <f>SUM(U177-T177)</f>
        <v>-108859.60000000009</v>
      </c>
      <c r="W179" s="127">
        <f>SUM(U177/T177)*100</f>
        <v>90.148708354814673</v>
      </c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196" ht="26.25" hidden="1" x14ac:dyDescent="0.4">
      <c r="E180" s="140"/>
      <c r="F180" s="140"/>
      <c r="G180" s="140"/>
      <c r="H180" s="140"/>
      <c r="I180" s="140"/>
      <c r="J180" s="175">
        <f t="shared" si="140"/>
        <v>0</v>
      </c>
      <c r="K180" s="188"/>
      <c r="L180" s="189"/>
      <c r="M180" s="189"/>
      <c r="N180" s="189"/>
      <c r="O180" s="73"/>
      <c r="P180" s="178">
        <f t="shared" si="169"/>
        <v>0</v>
      </c>
      <c r="Q180" s="73"/>
      <c r="R180" s="73"/>
      <c r="S180" s="73"/>
      <c r="T180" s="73"/>
      <c r="U180" s="73"/>
      <c r="V180" s="73"/>
      <c r="W180" s="73"/>
    </row>
    <row r="181" spans="1:196" ht="26.25" hidden="1" x14ac:dyDescent="0.4">
      <c r="E181" s="140"/>
      <c r="F181" s="140"/>
      <c r="G181" s="140"/>
      <c r="H181" s="140"/>
      <c r="I181" s="140"/>
      <c r="J181" s="175">
        <f t="shared" si="140"/>
        <v>0</v>
      </c>
      <c r="K181" s="188"/>
      <c r="L181" s="189"/>
      <c r="M181" s="189"/>
      <c r="N181" s="189"/>
      <c r="O181" s="73"/>
      <c r="P181" s="178">
        <f t="shared" si="169"/>
        <v>0</v>
      </c>
      <c r="Q181" s="73"/>
      <c r="R181" s="73"/>
      <c r="S181" s="73"/>
      <c r="T181" s="73"/>
      <c r="U181" s="73"/>
      <c r="V181" s="73"/>
      <c r="W181" s="73"/>
    </row>
    <row r="182" spans="1:196" ht="37.9" hidden="1" customHeight="1" x14ac:dyDescent="0.4">
      <c r="E182" s="143" t="s">
        <v>218</v>
      </c>
      <c r="F182" s="142"/>
      <c r="G182" s="142"/>
      <c r="H182" s="142"/>
      <c r="I182" s="142"/>
      <c r="J182" s="175">
        <f t="shared" si="140"/>
        <v>0</v>
      </c>
      <c r="K182" s="142"/>
      <c r="L182" s="142"/>
      <c r="M182" s="142"/>
      <c r="N182" s="142"/>
      <c r="O182" s="80"/>
      <c r="P182" s="178">
        <f t="shared" si="169"/>
        <v>0</v>
      </c>
      <c r="Q182" s="80"/>
      <c r="R182" s="80"/>
      <c r="S182" s="80"/>
      <c r="T182" s="80"/>
      <c r="U182" s="80"/>
    </row>
    <row r="183" spans="1:196" ht="26.25" hidden="1" x14ac:dyDescent="0.4">
      <c r="E183" s="143" t="s">
        <v>316</v>
      </c>
      <c r="F183" s="140"/>
      <c r="G183" s="140"/>
      <c r="H183" s="140"/>
      <c r="I183" s="140"/>
      <c r="J183" s="175">
        <f t="shared" si="140"/>
        <v>0</v>
      </c>
      <c r="K183" s="190"/>
      <c r="L183" s="140"/>
      <c r="M183" s="140"/>
      <c r="N183" s="140"/>
      <c r="P183" s="178">
        <f t="shared" si="169"/>
        <v>0</v>
      </c>
    </row>
    <row r="184" spans="1:196" s="37" customFormat="1" ht="37.15" hidden="1" customHeight="1" x14ac:dyDescent="0.4">
      <c r="B184" s="83"/>
      <c r="C184" s="83"/>
      <c r="D184" s="84"/>
      <c r="E184" s="167" t="s">
        <v>370</v>
      </c>
      <c r="F184" s="9">
        <f>F18</f>
        <v>152205.9</v>
      </c>
      <c r="G184" s="9">
        <f>G18</f>
        <v>140624.70000000001</v>
      </c>
      <c r="H184" s="9">
        <f>H18</f>
        <v>140614.70000000001</v>
      </c>
      <c r="I184" s="9"/>
      <c r="J184" s="173">
        <f t="shared" si="140"/>
        <v>-10</v>
      </c>
      <c r="K184" s="182">
        <f t="shared" ref="K184:K199" si="194">IFERROR(100%*(H184/G184),"")</f>
        <v>0.99992888873718488</v>
      </c>
      <c r="L184" s="183">
        <f>L18</f>
        <v>0</v>
      </c>
      <c r="M184" s="183">
        <f>M18</f>
        <v>0</v>
      </c>
      <c r="N184" s="183">
        <f>N18</f>
        <v>0</v>
      </c>
      <c r="O184" s="184">
        <f>O18</f>
        <v>0</v>
      </c>
      <c r="P184" s="174">
        <f t="shared" si="169"/>
        <v>0</v>
      </c>
      <c r="Q184" s="93" t="str">
        <f t="shared" ref="Q184:Q200" si="195">IFERROR(100%*(O184/N184),"")</f>
        <v/>
      </c>
      <c r="R184" s="15">
        <f t="shared" ref="R184:R185" si="196">SUM(F184,L184)</f>
        <v>152205.9</v>
      </c>
      <c r="S184" s="11">
        <f>SUM(F184,M184)</f>
        <v>152205.9</v>
      </c>
      <c r="T184" s="11">
        <f t="shared" ref="T184:T185" si="197">SUM(G184,N184)</f>
        <v>140624.70000000001</v>
      </c>
      <c r="U184" s="11">
        <f t="shared" ref="U184:U185" si="198">SUM(H184,O184)</f>
        <v>140614.70000000001</v>
      </c>
      <c r="V184" s="11">
        <f t="shared" ref="V184:V185" si="199">U184-T184</f>
        <v>-10</v>
      </c>
      <c r="W184" s="106">
        <f t="shared" ref="W184:W185" si="200">IFERROR(100%*(U184/T184),"")</f>
        <v>0.99992888873718488</v>
      </c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</row>
    <row r="185" spans="1:196" s="37" customFormat="1" ht="41.25" hidden="1" customHeight="1" x14ac:dyDescent="0.3">
      <c r="B185" s="83"/>
      <c r="C185" s="83"/>
      <c r="D185" s="83"/>
      <c r="E185" s="168" t="s">
        <v>349</v>
      </c>
      <c r="F185" s="10">
        <f>F20</f>
        <v>0</v>
      </c>
      <c r="G185" s="10">
        <f>G20</f>
        <v>0</v>
      </c>
      <c r="H185" s="10">
        <f>H20</f>
        <v>0</v>
      </c>
      <c r="I185" s="10"/>
      <c r="J185" s="12">
        <f t="shared" si="140"/>
        <v>0</v>
      </c>
      <c r="K185" s="164" t="str">
        <f t="shared" si="194"/>
        <v/>
      </c>
      <c r="L185" s="145">
        <f>L20</f>
        <v>0</v>
      </c>
      <c r="M185" s="145">
        <f>M20</f>
        <v>0</v>
      </c>
      <c r="N185" s="145">
        <f>N20</f>
        <v>0</v>
      </c>
      <c r="O185" s="10">
        <f>O20</f>
        <v>0</v>
      </c>
      <c r="P185" s="11">
        <f t="shared" si="169"/>
        <v>0</v>
      </c>
      <c r="Q185" s="93" t="str">
        <f t="shared" si="195"/>
        <v/>
      </c>
      <c r="R185" s="15">
        <f t="shared" si="196"/>
        <v>0</v>
      </c>
      <c r="S185" s="11">
        <f t="shared" ref="S185:S194" si="201">SUM(F185,M185)</f>
        <v>0</v>
      </c>
      <c r="T185" s="11">
        <f t="shared" si="197"/>
        <v>0</v>
      </c>
      <c r="U185" s="11">
        <f t="shared" si="198"/>
        <v>0</v>
      </c>
      <c r="V185" s="11">
        <f t="shared" si="199"/>
        <v>0</v>
      </c>
      <c r="W185" s="106" t="str">
        <f t="shared" si="200"/>
        <v/>
      </c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</row>
    <row r="186" spans="1:196" s="37" customFormat="1" ht="65.25" hidden="1" customHeight="1" x14ac:dyDescent="0.25">
      <c r="B186" s="83"/>
      <c r="C186" s="83"/>
      <c r="D186" s="85"/>
      <c r="E186" s="169" t="s">
        <v>369</v>
      </c>
      <c r="F186" s="10">
        <f>F29</f>
        <v>1730.2</v>
      </c>
      <c r="G186" s="10">
        <f>G29</f>
        <v>1605.3</v>
      </c>
      <c r="H186" s="10">
        <f>H29</f>
        <v>1605.3</v>
      </c>
      <c r="I186" s="10"/>
      <c r="J186" s="12">
        <f t="shared" si="140"/>
        <v>0</v>
      </c>
      <c r="K186" s="164">
        <f t="shared" si="194"/>
        <v>1</v>
      </c>
      <c r="L186" s="145">
        <f>L29</f>
        <v>0</v>
      </c>
      <c r="M186" s="145">
        <f>M29</f>
        <v>0</v>
      </c>
      <c r="N186" s="145">
        <f>N29</f>
        <v>0</v>
      </c>
      <c r="O186" s="10">
        <f>O29</f>
        <v>0</v>
      </c>
      <c r="P186" s="11">
        <f t="shared" si="169"/>
        <v>0</v>
      </c>
      <c r="Q186" s="93" t="str">
        <f t="shared" si="195"/>
        <v/>
      </c>
      <c r="R186" s="15">
        <f t="shared" ref="R186:R200" si="202">SUM(F186,L186)</f>
        <v>1730.2</v>
      </c>
      <c r="S186" s="11">
        <f t="shared" si="201"/>
        <v>1730.2</v>
      </c>
      <c r="T186" s="11">
        <f t="shared" ref="T186:T200" si="203">SUM(G186,N186)</f>
        <v>1605.3</v>
      </c>
      <c r="U186" s="11">
        <f t="shared" ref="U186:U200" si="204">SUM(H186,O186)</f>
        <v>1605.3</v>
      </c>
      <c r="V186" s="11">
        <f t="shared" ref="V186:V200" si="205">U186-T186</f>
        <v>0</v>
      </c>
      <c r="W186" s="106">
        <f t="shared" ref="W186:W200" si="206">IFERROR(100%*(U186/T186),"")</f>
        <v>1</v>
      </c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</row>
    <row r="187" spans="1:196" s="37" customFormat="1" ht="44.25" hidden="1" customHeight="1" x14ac:dyDescent="0.4">
      <c r="B187" s="83"/>
      <c r="C187" s="83"/>
      <c r="D187" s="83"/>
      <c r="E187" s="167" t="s">
        <v>368</v>
      </c>
      <c r="F187" s="10">
        <f t="shared" ref="F187:H188" si="207">F34</f>
        <v>592.4</v>
      </c>
      <c r="G187" s="10">
        <f t="shared" si="207"/>
        <v>543.1</v>
      </c>
      <c r="H187" s="10">
        <f t="shared" si="207"/>
        <v>451.2</v>
      </c>
      <c r="I187" s="9"/>
      <c r="J187" s="12">
        <f t="shared" si="140"/>
        <v>-91.900000000000034</v>
      </c>
      <c r="K187" s="164">
        <f t="shared" si="194"/>
        <v>0.83078622721414097</v>
      </c>
      <c r="L187" s="144">
        <f t="shared" ref="L187:O188" si="208">L34</f>
        <v>0</v>
      </c>
      <c r="M187" s="144">
        <f t="shared" si="208"/>
        <v>0</v>
      </c>
      <c r="N187" s="144">
        <f t="shared" si="208"/>
        <v>0</v>
      </c>
      <c r="O187" s="9">
        <f t="shared" si="208"/>
        <v>0</v>
      </c>
      <c r="P187" s="11">
        <f t="shared" si="169"/>
        <v>0</v>
      </c>
      <c r="Q187" s="93" t="str">
        <f t="shared" si="195"/>
        <v/>
      </c>
      <c r="R187" s="15">
        <f t="shared" si="202"/>
        <v>592.4</v>
      </c>
      <c r="S187" s="11">
        <f t="shared" si="201"/>
        <v>592.4</v>
      </c>
      <c r="T187" s="11">
        <f t="shared" si="203"/>
        <v>543.1</v>
      </c>
      <c r="U187" s="11">
        <f t="shared" si="204"/>
        <v>451.2</v>
      </c>
      <c r="V187" s="11">
        <f t="shared" si="205"/>
        <v>-91.900000000000034</v>
      </c>
      <c r="W187" s="106">
        <f t="shared" si="206"/>
        <v>0.83078622721414097</v>
      </c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36"/>
      <c r="DQ187" s="36"/>
      <c r="DR187" s="36"/>
      <c r="DS187" s="36"/>
      <c r="DT187" s="36"/>
      <c r="DU187" s="36"/>
      <c r="DV187" s="36"/>
      <c r="DW187" s="36"/>
      <c r="DX187" s="36"/>
      <c r="DY187" s="36"/>
      <c r="DZ187" s="36"/>
      <c r="EA187" s="36"/>
      <c r="EB187" s="36"/>
      <c r="EC187" s="36"/>
      <c r="ED187" s="36"/>
      <c r="EE187" s="36"/>
      <c r="EF187" s="36"/>
      <c r="EG187" s="36"/>
      <c r="EH187" s="36"/>
      <c r="EI187" s="36"/>
      <c r="EJ187" s="36"/>
      <c r="EK187" s="36"/>
      <c r="EL187" s="36"/>
      <c r="EM187" s="36"/>
      <c r="EN187" s="36"/>
      <c r="EO187" s="36"/>
      <c r="EP187" s="36"/>
      <c r="EQ187" s="36"/>
      <c r="ER187" s="36"/>
      <c r="ES187" s="36"/>
      <c r="ET187" s="36"/>
      <c r="EU187" s="36"/>
      <c r="EV187" s="36"/>
      <c r="EW187" s="36"/>
      <c r="EX187" s="36"/>
      <c r="EY187" s="36"/>
      <c r="EZ187" s="36"/>
      <c r="FA187" s="36"/>
      <c r="FB187" s="36"/>
      <c r="FC187" s="36"/>
      <c r="FD187" s="36"/>
      <c r="FE187" s="36"/>
      <c r="FF187" s="36"/>
      <c r="FG187" s="36"/>
      <c r="FH187" s="36"/>
      <c r="FI187" s="36"/>
      <c r="FJ187" s="36"/>
      <c r="FK187" s="36"/>
      <c r="FL187" s="36"/>
      <c r="FM187" s="36"/>
      <c r="FN187" s="36"/>
      <c r="FO187" s="36"/>
      <c r="FP187" s="36"/>
      <c r="FQ187" s="36"/>
      <c r="FR187" s="36"/>
      <c r="FS187" s="36"/>
      <c r="FT187" s="36"/>
      <c r="FU187" s="36"/>
      <c r="FV187" s="36"/>
      <c r="FW187" s="36"/>
      <c r="FX187" s="36"/>
      <c r="FY187" s="36"/>
      <c r="FZ187" s="36"/>
      <c r="GA187" s="36"/>
      <c r="GB187" s="36"/>
      <c r="GC187" s="36"/>
      <c r="GD187" s="36"/>
      <c r="GE187" s="36"/>
      <c r="GF187" s="36"/>
      <c r="GG187" s="36"/>
      <c r="GH187" s="36"/>
      <c r="GI187" s="36"/>
      <c r="GJ187" s="36"/>
      <c r="GK187" s="36"/>
      <c r="GL187" s="36"/>
      <c r="GM187" s="36"/>
      <c r="GN187" s="36"/>
    </row>
    <row r="188" spans="1:196" s="37" customFormat="1" ht="82.5" hidden="1" customHeight="1" x14ac:dyDescent="0.4">
      <c r="B188" s="83"/>
      <c r="C188" s="83"/>
      <c r="D188" s="83"/>
      <c r="E188" s="167" t="s">
        <v>350</v>
      </c>
      <c r="F188" s="9">
        <f t="shared" si="207"/>
        <v>309</v>
      </c>
      <c r="G188" s="9">
        <f t="shared" si="207"/>
        <v>309</v>
      </c>
      <c r="H188" s="9">
        <f t="shared" si="207"/>
        <v>170.2</v>
      </c>
      <c r="I188" s="9"/>
      <c r="J188" s="12">
        <f t="shared" si="140"/>
        <v>-138.80000000000001</v>
      </c>
      <c r="K188" s="164">
        <f t="shared" si="194"/>
        <v>0.55080906148867315</v>
      </c>
      <c r="L188" s="144">
        <f t="shared" si="208"/>
        <v>0</v>
      </c>
      <c r="M188" s="144">
        <f t="shared" si="208"/>
        <v>0</v>
      </c>
      <c r="N188" s="144">
        <f t="shared" si="208"/>
        <v>0</v>
      </c>
      <c r="O188" s="9">
        <f t="shared" si="208"/>
        <v>0</v>
      </c>
      <c r="P188" s="11">
        <f t="shared" si="169"/>
        <v>0</v>
      </c>
      <c r="Q188" s="93" t="str">
        <f t="shared" si="195"/>
        <v/>
      </c>
      <c r="R188" s="15">
        <f>SUM(F188,L188)</f>
        <v>309</v>
      </c>
      <c r="S188" s="11">
        <f t="shared" si="201"/>
        <v>309</v>
      </c>
      <c r="T188" s="11">
        <f>SUM(G188,N188)</f>
        <v>309</v>
      </c>
      <c r="U188" s="11">
        <f>SUM(H188,O188)</f>
        <v>170.2</v>
      </c>
      <c r="V188" s="12">
        <f>U188-T188</f>
        <v>-138.80000000000001</v>
      </c>
      <c r="W188" s="179">
        <f>IFERROR(100%*(U188/T188),"")</f>
        <v>0.55080906148867315</v>
      </c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36"/>
      <c r="DQ188" s="36"/>
      <c r="DR188" s="36"/>
      <c r="DS188" s="36"/>
      <c r="DT188" s="36"/>
      <c r="DU188" s="36"/>
      <c r="DV188" s="36"/>
      <c r="DW188" s="36"/>
      <c r="DX188" s="36"/>
      <c r="DY188" s="36"/>
      <c r="DZ188" s="36"/>
      <c r="EA188" s="36"/>
      <c r="EB188" s="36"/>
      <c r="EC188" s="36"/>
      <c r="ED188" s="36"/>
      <c r="EE188" s="36"/>
      <c r="EF188" s="36"/>
      <c r="EG188" s="36"/>
      <c r="EH188" s="36"/>
      <c r="EI188" s="36"/>
      <c r="EJ188" s="36"/>
      <c r="EK188" s="36"/>
      <c r="EL188" s="36"/>
      <c r="EM188" s="36"/>
      <c r="EN188" s="36"/>
      <c r="EO188" s="36"/>
      <c r="EP188" s="36"/>
      <c r="EQ188" s="36"/>
      <c r="ER188" s="36"/>
      <c r="ES188" s="36"/>
      <c r="ET188" s="36"/>
      <c r="EU188" s="36"/>
      <c r="EV188" s="36"/>
      <c r="EW188" s="36"/>
      <c r="EX188" s="36"/>
      <c r="EY188" s="36"/>
      <c r="EZ188" s="36"/>
      <c r="FA188" s="36"/>
      <c r="FB188" s="36"/>
      <c r="FC188" s="36"/>
      <c r="FD188" s="36"/>
      <c r="FE188" s="36"/>
      <c r="FF188" s="36"/>
      <c r="FG188" s="36"/>
      <c r="FH188" s="36"/>
      <c r="FI188" s="36"/>
      <c r="FJ188" s="36"/>
      <c r="FK188" s="36"/>
      <c r="FL188" s="36"/>
      <c r="FM188" s="36"/>
      <c r="FN188" s="36"/>
      <c r="FO188" s="36"/>
      <c r="FP188" s="36"/>
      <c r="FQ188" s="36"/>
      <c r="FR188" s="36"/>
      <c r="FS188" s="36"/>
      <c r="FT188" s="36"/>
      <c r="FU188" s="36"/>
      <c r="FV188" s="36"/>
      <c r="FW188" s="36"/>
      <c r="FX188" s="36"/>
      <c r="FY188" s="36"/>
      <c r="FZ188" s="36"/>
      <c r="GA188" s="36"/>
      <c r="GB188" s="36"/>
      <c r="GC188" s="36"/>
      <c r="GD188" s="36"/>
      <c r="GE188" s="36"/>
      <c r="GF188" s="36"/>
      <c r="GG188" s="36"/>
      <c r="GH188" s="36"/>
      <c r="GI188" s="36"/>
      <c r="GJ188" s="36"/>
      <c r="GK188" s="36"/>
      <c r="GL188" s="36"/>
      <c r="GM188" s="36"/>
      <c r="GN188" s="36"/>
    </row>
    <row r="189" spans="1:196" s="37" customFormat="1" ht="65.25" hidden="1" customHeight="1" x14ac:dyDescent="0.3">
      <c r="B189" s="83"/>
      <c r="C189" s="83"/>
      <c r="D189" s="83"/>
      <c r="E189" s="165" t="s">
        <v>379</v>
      </c>
      <c r="F189" s="9">
        <f t="shared" ref="F189:G189" si="209">F37</f>
        <v>0</v>
      </c>
      <c r="G189" s="9">
        <f t="shared" si="209"/>
        <v>0</v>
      </c>
      <c r="H189" s="9">
        <f>H37</f>
        <v>0</v>
      </c>
      <c r="I189" s="9">
        <f t="shared" ref="I189:Q189" si="210">I37</f>
        <v>0</v>
      </c>
      <c r="J189" s="9">
        <f t="shared" si="210"/>
        <v>0</v>
      </c>
      <c r="K189" s="9" t="str">
        <f t="shared" si="210"/>
        <v/>
      </c>
      <c r="L189" s="9">
        <f t="shared" si="210"/>
        <v>369.5</v>
      </c>
      <c r="M189" s="9">
        <f t="shared" si="210"/>
        <v>369.5</v>
      </c>
      <c r="N189" s="9">
        <f t="shared" si="210"/>
        <v>369.5</v>
      </c>
      <c r="O189" s="9">
        <f t="shared" si="210"/>
        <v>0</v>
      </c>
      <c r="P189" s="9">
        <f t="shared" si="210"/>
        <v>-369.5</v>
      </c>
      <c r="Q189" s="9">
        <f t="shared" si="210"/>
        <v>0</v>
      </c>
      <c r="R189" s="15">
        <f>SUM(F189,L189)</f>
        <v>369.5</v>
      </c>
      <c r="S189" s="11">
        <f t="shared" si="201"/>
        <v>369.5</v>
      </c>
      <c r="T189" s="11">
        <f>SUM(G189,N189)</f>
        <v>369.5</v>
      </c>
      <c r="U189" s="11">
        <f>SUM(H189,O189)</f>
        <v>0</v>
      </c>
      <c r="V189" s="12">
        <f>U189-T189</f>
        <v>-369.5</v>
      </c>
      <c r="W189" s="179">
        <f>IFERROR(100%*(U189/T189),"")</f>
        <v>0</v>
      </c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  <c r="DY189" s="36"/>
      <c r="DZ189" s="36"/>
      <c r="EA189" s="36"/>
      <c r="EB189" s="36"/>
      <c r="EC189" s="36"/>
      <c r="ED189" s="36"/>
      <c r="EE189" s="36"/>
      <c r="EF189" s="36"/>
      <c r="EG189" s="36"/>
      <c r="EH189" s="36"/>
      <c r="EI189" s="36"/>
      <c r="EJ189" s="36"/>
      <c r="EK189" s="36"/>
      <c r="EL189" s="36"/>
      <c r="EM189" s="36"/>
      <c r="EN189" s="36"/>
      <c r="EO189" s="36"/>
      <c r="EP189" s="36"/>
      <c r="EQ189" s="36"/>
      <c r="ER189" s="36"/>
      <c r="ES189" s="36"/>
      <c r="ET189" s="36"/>
      <c r="EU189" s="36"/>
      <c r="EV189" s="36"/>
      <c r="EW189" s="36"/>
      <c r="EX189" s="36"/>
      <c r="EY189" s="36"/>
      <c r="EZ189" s="36"/>
      <c r="FA189" s="36"/>
      <c r="FB189" s="36"/>
      <c r="FC189" s="36"/>
      <c r="FD189" s="36"/>
      <c r="FE189" s="36"/>
      <c r="FF189" s="36"/>
      <c r="FG189" s="36"/>
      <c r="FH189" s="36"/>
      <c r="FI189" s="36"/>
      <c r="FJ189" s="36"/>
      <c r="FK189" s="36"/>
      <c r="FL189" s="36"/>
      <c r="FM189" s="36"/>
      <c r="FN189" s="36"/>
      <c r="FO189" s="36"/>
      <c r="FP189" s="36"/>
      <c r="FQ189" s="36"/>
      <c r="FR189" s="36"/>
      <c r="FS189" s="36"/>
      <c r="FT189" s="36"/>
      <c r="FU189" s="36"/>
      <c r="FV189" s="36"/>
      <c r="FW189" s="36"/>
      <c r="FX189" s="36"/>
      <c r="FY189" s="36"/>
      <c r="FZ189" s="36"/>
      <c r="GA189" s="36"/>
      <c r="GB189" s="36"/>
      <c r="GC189" s="36"/>
      <c r="GD189" s="36"/>
      <c r="GE189" s="36"/>
      <c r="GF189" s="36"/>
      <c r="GG189" s="36"/>
      <c r="GH189" s="36"/>
      <c r="GI189" s="36"/>
      <c r="GJ189" s="36"/>
      <c r="GK189" s="36"/>
      <c r="GL189" s="36"/>
      <c r="GM189" s="36"/>
      <c r="GN189" s="36"/>
    </row>
    <row r="190" spans="1:196" s="37" customFormat="1" ht="79.5" hidden="1" customHeight="1" x14ac:dyDescent="0.4">
      <c r="B190" s="83"/>
      <c r="C190" s="83"/>
      <c r="D190" s="83"/>
      <c r="E190" s="167" t="s">
        <v>258</v>
      </c>
      <c r="F190" s="9">
        <f>F33</f>
        <v>0</v>
      </c>
      <c r="G190" s="9">
        <f>G33</f>
        <v>0</v>
      </c>
      <c r="H190" s="9">
        <f>H33</f>
        <v>0</v>
      </c>
      <c r="I190" s="9"/>
      <c r="J190" s="12">
        <f t="shared" si="140"/>
        <v>0</v>
      </c>
      <c r="K190" s="164" t="str">
        <f t="shared" si="194"/>
        <v/>
      </c>
      <c r="L190" s="144">
        <f>L33</f>
        <v>0</v>
      </c>
      <c r="M190" s="144">
        <f>M33</f>
        <v>0</v>
      </c>
      <c r="N190" s="144">
        <f>N33</f>
        <v>0</v>
      </c>
      <c r="O190" s="9">
        <f>O33</f>
        <v>0</v>
      </c>
      <c r="P190" s="11">
        <f t="shared" si="169"/>
        <v>0</v>
      </c>
      <c r="Q190" s="93" t="str">
        <f t="shared" si="195"/>
        <v/>
      </c>
      <c r="R190" s="15">
        <f t="shared" ref="R190:R191" si="211">SUM(F190,L190)</f>
        <v>0</v>
      </c>
      <c r="S190" s="11">
        <f t="shared" si="201"/>
        <v>0</v>
      </c>
      <c r="T190" s="11">
        <f t="shared" ref="T190:T191" si="212">SUM(G190,N190)</f>
        <v>0</v>
      </c>
      <c r="U190" s="11">
        <f t="shared" ref="U190:U191" si="213">SUM(H190,O190)</f>
        <v>0</v>
      </c>
      <c r="V190" s="12">
        <f t="shared" ref="V190:V191" si="214">U190-T190</f>
        <v>0</v>
      </c>
      <c r="W190" s="179" t="str">
        <f t="shared" ref="W190:W191" si="215">IFERROR(100%*(U190/T190),"")</f>
        <v/>
      </c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  <c r="DS190" s="36"/>
      <c r="DT190" s="36"/>
      <c r="DU190" s="36"/>
      <c r="DV190" s="36"/>
      <c r="DW190" s="36"/>
      <c r="DX190" s="36"/>
      <c r="DY190" s="36"/>
      <c r="DZ190" s="36"/>
      <c r="EA190" s="36"/>
      <c r="EB190" s="36"/>
      <c r="EC190" s="36"/>
      <c r="ED190" s="36"/>
      <c r="EE190" s="36"/>
      <c r="EF190" s="36"/>
      <c r="EG190" s="36"/>
      <c r="EH190" s="36"/>
      <c r="EI190" s="36"/>
      <c r="EJ190" s="36"/>
      <c r="EK190" s="36"/>
      <c r="EL190" s="36"/>
      <c r="EM190" s="36"/>
      <c r="EN190" s="36"/>
      <c r="EO190" s="36"/>
      <c r="EP190" s="36"/>
      <c r="EQ190" s="36"/>
      <c r="ER190" s="36"/>
      <c r="ES190" s="36"/>
      <c r="ET190" s="36"/>
      <c r="EU190" s="36"/>
      <c r="EV190" s="36"/>
      <c r="EW190" s="36"/>
      <c r="EX190" s="36"/>
      <c r="EY190" s="36"/>
      <c r="EZ190" s="36"/>
      <c r="FA190" s="36"/>
      <c r="FB190" s="36"/>
      <c r="FC190" s="36"/>
      <c r="FD190" s="36"/>
      <c r="FE190" s="36"/>
      <c r="FF190" s="36"/>
      <c r="FG190" s="36"/>
      <c r="FH190" s="36"/>
      <c r="FI190" s="36"/>
      <c r="FJ190" s="36"/>
      <c r="FK190" s="36"/>
      <c r="FL190" s="36"/>
      <c r="FM190" s="36"/>
      <c r="FN190" s="36"/>
      <c r="FO190" s="36"/>
      <c r="FP190" s="36"/>
      <c r="FQ190" s="36"/>
      <c r="FR190" s="36"/>
      <c r="FS190" s="36"/>
      <c r="FT190" s="36"/>
      <c r="FU190" s="36"/>
      <c r="FV190" s="36"/>
      <c r="FW190" s="36"/>
      <c r="FX190" s="36"/>
      <c r="FY190" s="36"/>
      <c r="FZ190" s="36"/>
      <c r="GA190" s="36"/>
      <c r="GB190" s="36"/>
      <c r="GC190" s="36"/>
      <c r="GD190" s="36"/>
      <c r="GE190" s="36"/>
      <c r="GF190" s="36"/>
      <c r="GG190" s="36"/>
      <c r="GH190" s="36"/>
      <c r="GI190" s="36"/>
      <c r="GJ190" s="36"/>
      <c r="GK190" s="36"/>
      <c r="GL190" s="36"/>
      <c r="GM190" s="36"/>
      <c r="GN190" s="36"/>
    </row>
    <row r="191" spans="1:196" s="37" customFormat="1" ht="22.5" hidden="1" customHeight="1" x14ac:dyDescent="0.3">
      <c r="B191" s="83"/>
      <c r="C191" s="83"/>
      <c r="D191" s="83"/>
      <c r="E191" s="167" t="s">
        <v>361</v>
      </c>
      <c r="F191" s="9">
        <f>F80</f>
        <v>78.5</v>
      </c>
      <c r="G191" s="9">
        <f>G80</f>
        <v>68.7</v>
      </c>
      <c r="H191" s="9">
        <f>H80</f>
        <v>58.9</v>
      </c>
      <c r="I191" s="9"/>
      <c r="J191" s="12">
        <f t="shared" si="140"/>
        <v>-9.8000000000000043</v>
      </c>
      <c r="K191" s="164">
        <f t="shared" si="194"/>
        <v>0.85735080058224156</v>
      </c>
      <c r="L191" s="9">
        <f>L80</f>
        <v>0</v>
      </c>
      <c r="M191" s="9">
        <f>M80</f>
        <v>0</v>
      </c>
      <c r="N191" s="9">
        <f>N80</f>
        <v>0</v>
      </c>
      <c r="O191" s="9">
        <f>O80</f>
        <v>0</v>
      </c>
      <c r="P191" s="11">
        <f t="shared" si="169"/>
        <v>0</v>
      </c>
      <c r="Q191" s="93" t="str">
        <f t="shared" si="195"/>
        <v/>
      </c>
      <c r="R191" s="15">
        <f t="shared" si="211"/>
        <v>78.5</v>
      </c>
      <c r="S191" s="11">
        <f t="shared" si="201"/>
        <v>78.5</v>
      </c>
      <c r="T191" s="11">
        <f t="shared" si="212"/>
        <v>68.7</v>
      </c>
      <c r="U191" s="11">
        <f t="shared" si="213"/>
        <v>58.9</v>
      </c>
      <c r="V191" s="12">
        <f t="shared" si="214"/>
        <v>-9.8000000000000043</v>
      </c>
      <c r="W191" s="179">
        <f t="shared" si="215"/>
        <v>0.85735080058224156</v>
      </c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  <c r="DT191" s="36"/>
      <c r="DU191" s="36"/>
      <c r="DV191" s="36"/>
      <c r="DW191" s="36"/>
      <c r="DX191" s="36"/>
      <c r="DY191" s="36"/>
      <c r="DZ191" s="36"/>
      <c r="EA191" s="36"/>
      <c r="EB191" s="36"/>
      <c r="EC191" s="36"/>
      <c r="ED191" s="36"/>
      <c r="EE191" s="36"/>
      <c r="EF191" s="36"/>
      <c r="EG191" s="36"/>
      <c r="EH191" s="36"/>
      <c r="EI191" s="36"/>
      <c r="EJ191" s="36"/>
      <c r="EK191" s="36"/>
      <c r="EL191" s="36"/>
      <c r="EM191" s="36"/>
      <c r="EN191" s="36"/>
      <c r="EO191" s="36"/>
      <c r="EP191" s="36"/>
      <c r="EQ191" s="36"/>
      <c r="ER191" s="36"/>
      <c r="ES191" s="36"/>
      <c r="ET191" s="36"/>
      <c r="EU191" s="36"/>
      <c r="EV191" s="36"/>
      <c r="EW191" s="36"/>
      <c r="EX191" s="36"/>
      <c r="EY191" s="36"/>
      <c r="EZ191" s="36"/>
      <c r="FA191" s="36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6"/>
      <c r="FW191" s="36"/>
      <c r="FX191" s="36"/>
      <c r="FY191" s="36"/>
      <c r="FZ191" s="36"/>
      <c r="GA191" s="36"/>
      <c r="GB191" s="36"/>
      <c r="GC191" s="36"/>
      <c r="GD191" s="36"/>
      <c r="GE191" s="36"/>
      <c r="GF191" s="36"/>
      <c r="GG191" s="36"/>
      <c r="GH191" s="36"/>
      <c r="GI191" s="36"/>
      <c r="GJ191" s="36"/>
      <c r="GK191" s="36"/>
      <c r="GL191" s="36"/>
      <c r="GM191" s="36"/>
      <c r="GN191" s="36"/>
    </row>
    <row r="192" spans="1:196" s="37" customFormat="1" ht="18" hidden="1" customHeight="1" x14ac:dyDescent="0.3">
      <c r="B192" s="83"/>
      <c r="C192" s="83"/>
      <c r="D192" s="83"/>
      <c r="E192" s="192" t="s">
        <v>367</v>
      </c>
      <c r="F192" s="9">
        <f>F109</f>
        <v>0</v>
      </c>
      <c r="G192" s="9">
        <f>G110</f>
        <v>0</v>
      </c>
      <c r="H192" s="9">
        <f>H110</f>
        <v>0</v>
      </c>
      <c r="I192" s="9">
        <f>I110</f>
        <v>0</v>
      </c>
      <c r="J192" s="12">
        <f t="shared" si="140"/>
        <v>0</v>
      </c>
      <c r="K192" s="164" t="str">
        <f t="shared" si="194"/>
        <v/>
      </c>
      <c r="L192" s="9">
        <f>L110</f>
        <v>1936</v>
      </c>
      <c r="M192" s="9">
        <f>M110</f>
        <v>1936</v>
      </c>
      <c r="N192" s="9">
        <f>N110</f>
        <v>1936</v>
      </c>
      <c r="O192" s="9">
        <f>O110</f>
        <v>1936</v>
      </c>
      <c r="P192" s="12">
        <f t="shared" si="169"/>
        <v>0</v>
      </c>
      <c r="Q192" s="93">
        <f t="shared" si="195"/>
        <v>1</v>
      </c>
      <c r="R192" s="15">
        <f t="shared" ref="R192:R193" si="216">SUM(F192,L192)</f>
        <v>1936</v>
      </c>
      <c r="S192" s="11">
        <f t="shared" si="201"/>
        <v>1936</v>
      </c>
      <c r="T192" s="191">
        <f t="shared" ref="T192" si="217">SUM(G192,N192)</f>
        <v>1936</v>
      </c>
      <c r="U192" s="191">
        <f t="shared" ref="U192" si="218">SUM(H192,O192)</f>
        <v>1936</v>
      </c>
      <c r="V192" s="12">
        <f t="shared" ref="V192:V193" si="219">U192-T192</f>
        <v>0</v>
      </c>
      <c r="W192" s="179">
        <f t="shared" ref="W192:W193" si="220">IFERROR(100%*(U192/T192),"")</f>
        <v>1</v>
      </c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36"/>
      <c r="DQ192" s="36"/>
      <c r="DR192" s="36"/>
      <c r="DS192" s="36"/>
      <c r="DT192" s="36"/>
      <c r="DU192" s="36"/>
      <c r="DV192" s="36"/>
      <c r="DW192" s="36"/>
      <c r="DX192" s="36"/>
      <c r="DY192" s="36"/>
      <c r="DZ192" s="36"/>
      <c r="EA192" s="36"/>
      <c r="EB192" s="36"/>
      <c r="EC192" s="36"/>
      <c r="ED192" s="36"/>
      <c r="EE192" s="36"/>
      <c r="EF192" s="36"/>
      <c r="EG192" s="36"/>
      <c r="EH192" s="36"/>
      <c r="EI192" s="36"/>
      <c r="EJ192" s="36"/>
      <c r="EK192" s="36"/>
      <c r="EL192" s="36"/>
      <c r="EM192" s="36"/>
      <c r="EN192" s="36"/>
      <c r="EO192" s="36"/>
      <c r="EP192" s="36"/>
      <c r="EQ192" s="36"/>
      <c r="ER192" s="36"/>
      <c r="ES192" s="36"/>
      <c r="ET192" s="36"/>
      <c r="EU192" s="36"/>
      <c r="EV192" s="36"/>
      <c r="EW192" s="36"/>
      <c r="EX192" s="36"/>
      <c r="EY192" s="36"/>
      <c r="EZ192" s="36"/>
      <c r="FA192" s="36"/>
      <c r="FB192" s="36"/>
      <c r="FC192" s="36"/>
      <c r="FD192" s="36"/>
      <c r="FE192" s="36"/>
      <c r="FF192" s="36"/>
      <c r="FG192" s="36"/>
      <c r="FH192" s="36"/>
      <c r="FI192" s="36"/>
      <c r="FJ192" s="36"/>
      <c r="FK192" s="36"/>
      <c r="FL192" s="36"/>
      <c r="FM192" s="36"/>
      <c r="FN192" s="36"/>
      <c r="FO192" s="36"/>
      <c r="FP192" s="36"/>
      <c r="FQ192" s="36"/>
      <c r="FR192" s="36"/>
      <c r="FS192" s="36"/>
      <c r="FT192" s="36"/>
      <c r="FU192" s="36"/>
      <c r="FV192" s="36"/>
      <c r="FW192" s="36"/>
      <c r="FX192" s="36"/>
      <c r="FY192" s="36"/>
      <c r="FZ192" s="36"/>
      <c r="GA192" s="36"/>
      <c r="GB192" s="36"/>
      <c r="GC192" s="36"/>
      <c r="GD192" s="36"/>
      <c r="GE192" s="36"/>
      <c r="GF192" s="36"/>
      <c r="GG192" s="36"/>
      <c r="GH192" s="36"/>
      <c r="GI192" s="36"/>
      <c r="GJ192" s="36"/>
      <c r="GK192" s="36"/>
      <c r="GL192" s="36"/>
      <c r="GM192" s="36"/>
      <c r="GN192" s="36"/>
    </row>
    <row r="193" spans="2:196" s="37" customFormat="1" ht="78.75" hidden="1" customHeight="1" x14ac:dyDescent="0.3">
      <c r="B193" s="83"/>
      <c r="C193" s="83"/>
      <c r="D193" s="83"/>
      <c r="E193" s="167" t="s">
        <v>371</v>
      </c>
      <c r="F193" s="9">
        <f>F62</f>
        <v>234</v>
      </c>
      <c r="G193" s="9">
        <f t="shared" ref="G193:H193" si="221">G62</f>
        <v>234</v>
      </c>
      <c r="H193" s="9">
        <f t="shared" si="221"/>
        <v>10.199999999999999</v>
      </c>
      <c r="I193" s="9"/>
      <c r="J193" s="12">
        <f t="shared" si="140"/>
        <v>-223.8</v>
      </c>
      <c r="K193" s="164">
        <f t="shared" si="194"/>
        <v>4.3589743589743588E-2</v>
      </c>
      <c r="L193" s="9">
        <f>L62</f>
        <v>2007</v>
      </c>
      <c r="M193" s="9">
        <f t="shared" ref="M193:O193" si="222">M62</f>
        <v>2007</v>
      </c>
      <c r="N193" s="9">
        <f t="shared" si="222"/>
        <v>2007</v>
      </c>
      <c r="O193" s="9">
        <f t="shared" si="222"/>
        <v>0</v>
      </c>
      <c r="P193" s="12">
        <f t="shared" si="169"/>
        <v>-2007</v>
      </c>
      <c r="Q193" s="93">
        <f t="shared" si="195"/>
        <v>0</v>
      </c>
      <c r="R193" s="15">
        <f t="shared" si="216"/>
        <v>2241</v>
      </c>
      <c r="S193" s="11">
        <f t="shared" si="201"/>
        <v>2241</v>
      </c>
      <c r="T193" s="11">
        <f>SUM(G193,N193)</f>
        <v>2241</v>
      </c>
      <c r="U193" s="11">
        <f>SUM(H193,O193)</f>
        <v>10.199999999999999</v>
      </c>
      <c r="V193" s="107">
        <f t="shared" si="219"/>
        <v>-2230.8000000000002</v>
      </c>
      <c r="W193" s="179">
        <f t="shared" si="220"/>
        <v>4.5515394912985273E-3</v>
      </c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6"/>
      <c r="DJ193" s="36"/>
      <c r="DK193" s="36"/>
      <c r="DL193" s="36"/>
      <c r="DM193" s="36"/>
      <c r="DN193" s="36"/>
      <c r="DO193" s="36"/>
      <c r="DP193" s="36"/>
      <c r="DQ193" s="36"/>
      <c r="DR193" s="36"/>
      <c r="DS193" s="36"/>
      <c r="DT193" s="36"/>
      <c r="DU193" s="36"/>
      <c r="DV193" s="36"/>
      <c r="DW193" s="36"/>
      <c r="DX193" s="36"/>
      <c r="DY193" s="36"/>
      <c r="DZ193" s="36"/>
      <c r="EA193" s="36"/>
      <c r="EB193" s="36"/>
      <c r="EC193" s="36"/>
      <c r="ED193" s="36"/>
      <c r="EE193" s="36"/>
      <c r="EF193" s="36"/>
      <c r="EG193" s="36"/>
      <c r="EH193" s="36"/>
      <c r="EI193" s="36"/>
      <c r="EJ193" s="36"/>
      <c r="EK193" s="36"/>
      <c r="EL193" s="36"/>
      <c r="EM193" s="36"/>
      <c r="EN193" s="36"/>
      <c r="EO193" s="36"/>
      <c r="EP193" s="36"/>
      <c r="EQ193" s="36"/>
      <c r="ER193" s="36"/>
      <c r="ES193" s="36"/>
      <c r="ET193" s="36"/>
      <c r="EU193" s="36"/>
      <c r="EV193" s="36"/>
      <c r="EW193" s="36"/>
      <c r="EX193" s="36"/>
      <c r="EY193" s="36"/>
      <c r="EZ193" s="36"/>
      <c r="FA193" s="36"/>
      <c r="FB193" s="36"/>
      <c r="FC193" s="36"/>
      <c r="FD193" s="36"/>
      <c r="FE193" s="36"/>
      <c r="FF193" s="36"/>
      <c r="FG193" s="36"/>
      <c r="FH193" s="36"/>
      <c r="FI193" s="36"/>
      <c r="FJ193" s="36"/>
      <c r="FK193" s="36"/>
      <c r="FL193" s="36"/>
      <c r="FM193" s="36"/>
      <c r="FN193" s="36"/>
      <c r="FO193" s="36"/>
      <c r="FP193" s="36"/>
      <c r="FQ193" s="36"/>
      <c r="FR193" s="36"/>
      <c r="FS193" s="36"/>
      <c r="FT193" s="36"/>
      <c r="FU193" s="36"/>
      <c r="FV193" s="36"/>
      <c r="FW193" s="36"/>
      <c r="FX193" s="36"/>
      <c r="FY193" s="36"/>
      <c r="FZ193" s="36"/>
      <c r="GA193" s="36"/>
      <c r="GB193" s="36"/>
      <c r="GC193" s="36"/>
      <c r="GD193" s="36"/>
      <c r="GE193" s="36"/>
      <c r="GF193" s="36"/>
      <c r="GG193" s="36"/>
      <c r="GH193" s="36"/>
      <c r="GI193" s="36"/>
      <c r="GJ193" s="36"/>
      <c r="GK193" s="36"/>
      <c r="GL193" s="36"/>
      <c r="GM193" s="36"/>
      <c r="GN193" s="36"/>
    </row>
    <row r="194" spans="2:196" s="37" customFormat="1" ht="26.25" hidden="1" customHeight="1" x14ac:dyDescent="0.3">
      <c r="B194" s="83"/>
      <c r="C194" s="83"/>
      <c r="D194" s="83"/>
      <c r="E194" s="193" t="s">
        <v>360</v>
      </c>
      <c r="F194" s="9">
        <f>F28</f>
        <v>52</v>
      </c>
      <c r="G194" s="9">
        <f>G28</f>
        <v>52</v>
      </c>
      <c r="H194" s="9">
        <f>H28</f>
        <v>19.600000000000001</v>
      </c>
      <c r="I194" s="9">
        <f>I28</f>
        <v>2.3051547376281115E-5</v>
      </c>
      <c r="J194" s="12">
        <f t="shared" si="140"/>
        <v>-32.4</v>
      </c>
      <c r="K194" s="164">
        <f t="shared" si="194"/>
        <v>0.37692307692307697</v>
      </c>
      <c r="L194" s="9">
        <f>L28</f>
        <v>0</v>
      </c>
      <c r="M194" s="9">
        <f>M28</f>
        <v>0</v>
      </c>
      <c r="N194" s="9">
        <f>N28</f>
        <v>0</v>
      </c>
      <c r="O194" s="9">
        <f>O28</f>
        <v>0</v>
      </c>
      <c r="P194" s="12">
        <f t="shared" si="169"/>
        <v>0</v>
      </c>
      <c r="Q194" s="93" t="str">
        <f t="shared" si="195"/>
        <v/>
      </c>
      <c r="R194" s="15">
        <f t="shared" si="202"/>
        <v>52</v>
      </c>
      <c r="S194" s="11">
        <f t="shared" si="201"/>
        <v>52</v>
      </c>
      <c r="T194" s="174">
        <f t="shared" si="203"/>
        <v>52</v>
      </c>
      <c r="U194" s="174">
        <f t="shared" si="204"/>
        <v>19.600000000000001</v>
      </c>
      <c r="V194" s="12">
        <f t="shared" si="205"/>
        <v>-32.4</v>
      </c>
      <c r="W194" s="179">
        <f t="shared" si="206"/>
        <v>0.37692307692307697</v>
      </c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36"/>
      <c r="DU194" s="36"/>
      <c r="DV194" s="36"/>
      <c r="DW194" s="36"/>
      <c r="DX194" s="36"/>
      <c r="DY194" s="36"/>
      <c r="DZ194" s="36"/>
      <c r="EA194" s="36"/>
      <c r="EB194" s="36"/>
      <c r="EC194" s="36"/>
      <c r="ED194" s="36"/>
      <c r="EE194" s="36"/>
      <c r="EF194" s="36"/>
      <c r="EG194" s="36"/>
      <c r="EH194" s="36"/>
      <c r="EI194" s="36"/>
      <c r="EJ194" s="36"/>
      <c r="EK194" s="36"/>
      <c r="EL194" s="36"/>
      <c r="EM194" s="36"/>
      <c r="EN194" s="36"/>
      <c r="EO194" s="36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  <c r="FD194" s="36"/>
      <c r="FE194" s="36"/>
      <c r="FF194" s="36"/>
      <c r="FG194" s="36"/>
      <c r="FH194" s="36"/>
      <c r="FI194" s="36"/>
      <c r="FJ194" s="36"/>
      <c r="FK194" s="36"/>
      <c r="FL194" s="36"/>
      <c r="FM194" s="36"/>
      <c r="FN194" s="36"/>
      <c r="FO194" s="36"/>
      <c r="FP194" s="36"/>
      <c r="FQ194" s="36"/>
      <c r="FR194" s="36"/>
      <c r="FS194" s="36"/>
      <c r="FT194" s="36"/>
      <c r="FU194" s="36"/>
      <c r="FV194" s="36"/>
      <c r="FW194" s="36"/>
      <c r="FX194" s="36"/>
      <c r="FY194" s="36"/>
      <c r="FZ194" s="36"/>
      <c r="GA194" s="36"/>
      <c r="GB194" s="36"/>
      <c r="GC194" s="36"/>
      <c r="GD194" s="36"/>
      <c r="GE194" s="36"/>
      <c r="GF194" s="36"/>
      <c r="GG194" s="36"/>
      <c r="GH194" s="36"/>
      <c r="GI194" s="36"/>
      <c r="GJ194" s="36"/>
      <c r="GK194" s="36"/>
      <c r="GL194" s="36"/>
      <c r="GM194" s="36"/>
      <c r="GN194" s="36"/>
    </row>
    <row r="195" spans="2:196" s="116" customFormat="1" ht="32.25" hidden="1" customHeight="1" x14ac:dyDescent="0.4">
      <c r="B195" s="112"/>
      <c r="C195" s="112"/>
      <c r="D195" s="112"/>
      <c r="E195" s="146" t="s">
        <v>310</v>
      </c>
      <c r="F195" s="151">
        <f>SUM(F184:F194)</f>
        <v>155202</v>
      </c>
      <c r="G195" s="151">
        <f>SUM(G184:G194)</f>
        <v>143436.80000000002</v>
      </c>
      <c r="H195" s="151">
        <f>SUM(H184:H194)</f>
        <v>142930.10000000003</v>
      </c>
      <c r="I195" s="151"/>
      <c r="J195" s="12">
        <f t="shared" si="140"/>
        <v>-506.69999999998254</v>
      </c>
      <c r="K195" s="164">
        <f t="shared" si="194"/>
        <v>0.99646743374085323</v>
      </c>
      <c r="L195" s="151">
        <f>SUM(L184:L194)</f>
        <v>4312.5</v>
      </c>
      <c r="M195" s="151">
        <f>SUM(M184:M194)</f>
        <v>4312.5</v>
      </c>
      <c r="N195" s="151">
        <f>SUM(N184:N194)</f>
        <v>4312.5</v>
      </c>
      <c r="O195" s="113">
        <f>SUM(O184:O194)</f>
        <v>1936</v>
      </c>
      <c r="P195" s="12">
        <f t="shared" si="169"/>
        <v>-2376.5</v>
      </c>
      <c r="Q195" s="93">
        <f t="shared" si="195"/>
        <v>0.44892753623188408</v>
      </c>
      <c r="R195" s="108">
        <f t="shared" si="202"/>
        <v>159514.5</v>
      </c>
      <c r="S195" s="11">
        <f t="shared" ref="S195" si="223">SUM(F195,M195)</f>
        <v>159514.5</v>
      </c>
      <c r="T195" s="11">
        <f t="shared" si="203"/>
        <v>147749.30000000002</v>
      </c>
      <c r="U195" s="11">
        <f>SUM(H195,O195)</f>
        <v>144866.10000000003</v>
      </c>
      <c r="V195" s="12">
        <f t="shared" si="205"/>
        <v>-2883.1999999999825</v>
      </c>
      <c r="W195" s="105">
        <f t="shared" si="206"/>
        <v>0.9804858635540068</v>
      </c>
      <c r="X195" s="114"/>
      <c r="Y195" s="114"/>
      <c r="Z195" s="114"/>
      <c r="AA195" s="114" t="s">
        <v>217</v>
      </c>
      <c r="AB195" s="114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15"/>
      <c r="BH195" s="115"/>
      <c r="BI195" s="115"/>
      <c r="BJ195" s="115"/>
      <c r="BK195" s="115"/>
      <c r="BL195" s="115"/>
      <c r="BM195" s="115"/>
      <c r="BN195" s="115"/>
      <c r="BO195" s="115"/>
      <c r="BP195" s="115"/>
      <c r="BQ195" s="115"/>
      <c r="BR195" s="115"/>
      <c r="BS195" s="115"/>
      <c r="BT195" s="115"/>
      <c r="BU195" s="115"/>
      <c r="BV195" s="115"/>
      <c r="BW195" s="115"/>
      <c r="BX195" s="115"/>
      <c r="BY195" s="115"/>
      <c r="BZ195" s="115"/>
      <c r="CA195" s="115"/>
      <c r="CB195" s="115"/>
      <c r="CC195" s="115"/>
      <c r="CD195" s="115"/>
      <c r="CE195" s="115"/>
      <c r="CF195" s="115"/>
      <c r="CG195" s="115"/>
      <c r="CH195" s="115"/>
      <c r="CI195" s="115"/>
      <c r="CJ195" s="115"/>
      <c r="CK195" s="115"/>
      <c r="CL195" s="115"/>
      <c r="CM195" s="115"/>
      <c r="CN195" s="115"/>
      <c r="CO195" s="115"/>
      <c r="CP195" s="115"/>
      <c r="CQ195" s="115"/>
      <c r="CR195" s="115"/>
      <c r="CS195" s="115"/>
      <c r="CT195" s="115"/>
      <c r="CU195" s="115"/>
      <c r="CV195" s="115"/>
      <c r="CW195" s="115"/>
      <c r="CX195" s="115"/>
      <c r="CY195" s="115"/>
      <c r="CZ195" s="115"/>
      <c r="DA195" s="115"/>
      <c r="DB195" s="115"/>
      <c r="DC195" s="115"/>
      <c r="DD195" s="115"/>
      <c r="DE195" s="115"/>
      <c r="DF195" s="115"/>
      <c r="DG195" s="115"/>
      <c r="DH195" s="115"/>
      <c r="DI195" s="115"/>
      <c r="DJ195" s="115"/>
      <c r="DK195" s="115"/>
      <c r="DL195" s="115"/>
      <c r="DM195" s="115"/>
      <c r="DN195" s="115"/>
      <c r="DO195" s="115"/>
      <c r="DP195" s="115"/>
      <c r="DQ195" s="115"/>
      <c r="DR195" s="115"/>
      <c r="DS195" s="115"/>
      <c r="DT195" s="115"/>
      <c r="DU195" s="115"/>
      <c r="DV195" s="115"/>
      <c r="DW195" s="115"/>
      <c r="DX195" s="115"/>
      <c r="DY195" s="115"/>
      <c r="DZ195" s="115"/>
      <c r="EA195" s="115"/>
      <c r="EB195" s="115"/>
      <c r="EC195" s="115"/>
      <c r="ED195" s="115"/>
      <c r="EE195" s="115"/>
      <c r="EF195" s="115"/>
      <c r="EG195" s="115"/>
      <c r="EH195" s="115"/>
      <c r="EI195" s="115"/>
      <c r="EJ195" s="115"/>
      <c r="EK195" s="115"/>
      <c r="EL195" s="115"/>
      <c r="EM195" s="115"/>
      <c r="EN195" s="115"/>
      <c r="EO195" s="115"/>
      <c r="EP195" s="115"/>
      <c r="EQ195" s="115"/>
      <c r="ER195" s="115"/>
      <c r="ES195" s="115"/>
      <c r="ET195" s="115"/>
      <c r="EU195" s="115"/>
      <c r="EV195" s="115"/>
      <c r="EW195" s="115"/>
      <c r="EX195" s="115"/>
      <c r="EY195" s="115"/>
      <c r="EZ195" s="115"/>
      <c r="FA195" s="115"/>
      <c r="FB195" s="115"/>
      <c r="FC195" s="115"/>
      <c r="FD195" s="115"/>
      <c r="FE195" s="115"/>
      <c r="FF195" s="115"/>
      <c r="FG195" s="115"/>
      <c r="FH195" s="115"/>
      <c r="FI195" s="115"/>
      <c r="FJ195" s="115"/>
      <c r="FK195" s="115"/>
      <c r="FL195" s="115"/>
      <c r="FM195" s="115"/>
      <c r="FN195" s="115"/>
      <c r="FO195" s="115"/>
      <c r="FP195" s="115"/>
      <c r="FQ195" s="115"/>
      <c r="FR195" s="115"/>
      <c r="FS195" s="115"/>
      <c r="FT195" s="115"/>
      <c r="FU195" s="115"/>
      <c r="FV195" s="115"/>
      <c r="FW195" s="115"/>
      <c r="FX195" s="115"/>
      <c r="FY195" s="115"/>
      <c r="FZ195" s="115"/>
      <c r="GA195" s="115"/>
      <c r="GB195" s="115"/>
      <c r="GC195" s="115"/>
      <c r="GD195" s="115"/>
      <c r="GE195" s="115"/>
      <c r="GF195" s="115"/>
      <c r="GG195" s="115"/>
      <c r="GH195" s="115"/>
      <c r="GI195" s="115"/>
      <c r="GJ195" s="115"/>
      <c r="GK195" s="115"/>
      <c r="GL195" s="115"/>
      <c r="GM195" s="115"/>
      <c r="GN195" s="115"/>
    </row>
    <row r="196" spans="2:196" s="86" customFormat="1" ht="32.25" hidden="1" customHeight="1" x14ac:dyDescent="0.4">
      <c r="B196" s="87"/>
      <c r="C196" s="87"/>
      <c r="D196" s="87"/>
      <c r="E196" s="147" t="s">
        <v>312</v>
      </c>
      <c r="F196" s="152">
        <f>SUM(F197:F198)</f>
        <v>155202</v>
      </c>
      <c r="G196" s="152">
        <f t="shared" ref="G196:H196" si="224">SUM(G197:G198)</f>
        <v>143436.80000000002</v>
      </c>
      <c r="H196" s="152">
        <f t="shared" si="224"/>
        <v>142930.10000000003</v>
      </c>
      <c r="I196" s="152"/>
      <c r="J196" s="12">
        <f t="shared" si="140"/>
        <v>-506.69999999998254</v>
      </c>
      <c r="K196" s="164">
        <f t="shared" si="194"/>
        <v>0.99646743374085323</v>
      </c>
      <c r="L196" s="152">
        <f t="shared" ref="L196:O196" si="225">SUM(L197:L198)</f>
        <v>4312.5</v>
      </c>
      <c r="M196" s="152">
        <f t="shared" si="225"/>
        <v>4312.5</v>
      </c>
      <c r="N196" s="152">
        <f t="shared" si="225"/>
        <v>4312.5</v>
      </c>
      <c r="O196" s="152">
        <f t="shared" si="225"/>
        <v>1936</v>
      </c>
      <c r="P196" s="12">
        <f t="shared" si="169"/>
        <v>-2376.5</v>
      </c>
      <c r="Q196" s="93">
        <f t="shared" si="195"/>
        <v>0.44892753623188408</v>
      </c>
      <c r="R196" s="108">
        <f t="shared" ref="R196:R199" si="226">SUM(F196,L196)</f>
        <v>159514.5</v>
      </c>
      <c r="S196" s="11">
        <f t="shared" ref="S196" si="227">SUM(F196,M196)</f>
        <v>159514.5</v>
      </c>
      <c r="T196" s="11">
        <f t="shared" ref="T196" si="228">SUM(G196,N196)</f>
        <v>147749.30000000002</v>
      </c>
      <c r="U196" s="11">
        <f>SUM(H196,O196)</f>
        <v>144866.10000000003</v>
      </c>
      <c r="V196" s="12">
        <f t="shared" ref="V196" si="229">U196-T196</f>
        <v>-2883.1999999999825</v>
      </c>
      <c r="W196" s="105">
        <f t="shared" ref="W196" si="230">IFERROR(100%*(U196/T196),"")</f>
        <v>0.9804858635540068</v>
      </c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  <c r="BZ196" s="88"/>
      <c r="CA196" s="88"/>
      <c r="CB196" s="88"/>
      <c r="CC196" s="88"/>
      <c r="CD196" s="88"/>
      <c r="CE196" s="88"/>
      <c r="CF196" s="88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  <c r="CU196" s="88"/>
      <c r="CV196" s="88"/>
      <c r="CW196" s="88"/>
      <c r="CX196" s="88"/>
      <c r="CY196" s="88"/>
      <c r="CZ196" s="88"/>
      <c r="DA196" s="88"/>
      <c r="DB196" s="88"/>
      <c r="DC196" s="88"/>
      <c r="DD196" s="88"/>
      <c r="DE196" s="88"/>
      <c r="DF196" s="88"/>
      <c r="DG196" s="88"/>
      <c r="DH196" s="88"/>
      <c r="DI196" s="88"/>
      <c r="DJ196" s="88"/>
      <c r="DK196" s="88"/>
      <c r="DL196" s="88"/>
      <c r="DM196" s="88"/>
      <c r="DN196" s="88"/>
      <c r="DO196" s="88"/>
      <c r="DP196" s="88"/>
      <c r="DQ196" s="88"/>
      <c r="DR196" s="88"/>
      <c r="DS196" s="88"/>
      <c r="DT196" s="88"/>
      <c r="DU196" s="88"/>
      <c r="DV196" s="88"/>
      <c r="DW196" s="88"/>
      <c r="DX196" s="88"/>
      <c r="DY196" s="88"/>
      <c r="DZ196" s="88"/>
      <c r="EA196" s="88"/>
      <c r="EB196" s="88"/>
      <c r="EC196" s="88"/>
      <c r="ED196" s="88"/>
      <c r="EE196" s="88"/>
      <c r="EF196" s="88"/>
      <c r="EG196" s="88"/>
      <c r="EH196" s="88"/>
      <c r="EI196" s="88"/>
      <c r="EJ196" s="88"/>
      <c r="EK196" s="88"/>
      <c r="EL196" s="88"/>
      <c r="EM196" s="88"/>
      <c r="EN196" s="88"/>
      <c r="EO196" s="88"/>
      <c r="EP196" s="88"/>
      <c r="EQ196" s="88"/>
      <c r="ER196" s="88"/>
      <c r="ES196" s="88"/>
      <c r="ET196" s="88"/>
      <c r="EU196" s="88"/>
      <c r="EV196" s="88"/>
      <c r="EW196" s="88"/>
      <c r="EX196" s="88"/>
      <c r="EY196" s="88"/>
      <c r="EZ196" s="88"/>
      <c r="FA196" s="88"/>
      <c r="FB196" s="88"/>
      <c r="FC196" s="88"/>
      <c r="FD196" s="88"/>
      <c r="FE196" s="88"/>
      <c r="FF196" s="88"/>
      <c r="FG196" s="88"/>
      <c r="FH196" s="88"/>
      <c r="FI196" s="88"/>
      <c r="FJ196" s="88"/>
      <c r="FK196" s="88"/>
      <c r="FL196" s="88"/>
      <c r="FM196" s="88"/>
      <c r="FN196" s="88"/>
      <c r="FO196" s="88"/>
      <c r="FP196" s="88"/>
      <c r="FQ196" s="88"/>
      <c r="FR196" s="88"/>
      <c r="FS196" s="88"/>
      <c r="FT196" s="88"/>
      <c r="FU196" s="88"/>
      <c r="FV196" s="88"/>
      <c r="FW196" s="88"/>
      <c r="FX196" s="88"/>
      <c r="FY196" s="88"/>
      <c r="FZ196" s="88"/>
      <c r="GA196" s="88"/>
      <c r="GB196" s="88"/>
      <c r="GC196" s="88"/>
      <c r="GD196" s="88"/>
      <c r="GE196" s="88"/>
      <c r="GF196" s="88"/>
      <c r="GG196" s="88"/>
      <c r="GH196" s="88"/>
      <c r="GI196" s="88"/>
      <c r="GJ196" s="88"/>
      <c r="GK196" s="88"/>
      <c r="GL196" s="88"/>
      <c r="GM196" s="88"/>
      <c r="GN196" s="88"/>
    </row>
    <row r="197" spans="2:196" s="43" customFormat="1" ht="73.5" hidden="1" customHeight="1" x14ac:dyDescent="0.3">
      <c r="B197" s="104"/>
      <c r="C197" s="104"/>
      <c r="D197" s="104"/>
      <c r="E197" s="172" t="s">
        <v>311</v>
      </c>
      <c r="F197" s="153">
        <f>SUM(F184:F193)</f>
        <v>155150</v>
      </c>
      <c r="G197" s="153">
        <f>SUM(G184:G193)</f>
        <v>143384.80000000002</v>
      </c>
      <c r="H197" s="153">
        <f t="shared" ref="H197:I197" si="231">SUM(H184:H193)</f>
        <v>142910.50000000003</v>
      </c>
      <c r="I197" s="153">
        <f t="shared" si="231"/>
        <v>0</v>
      </c>
      <c r="J197" s="12">
        <f t="shared" si="140"/>
        <v>-474.29999999998836</v>
      </c>
      <c r="K197" s="164">
        <f t="shared" si="194"/>
        <v>0.99669211799298119</v>
      </c>
      <c r="L197" s="153">
        <f t="shared" ref="L197:O197" si="232">SUM(L184:L193)</f>
        <v>4312.5</v>
      </c>
      <c r="M197" s="153">
        <f t="shared" si="232"/>
        <v>4312.5</v>
      </c>
      <c r="N197" s="153">
        <f t="shared" si="232"/>
        <v>4312.5</v>
      </c>
      <c r="O197" s="153">
        <f t="shared" si="232"/>
        <v>1936</v>
      </c>
      <c r="P197" s="12">
        <f t="shared" si="169"/>
        <v>-2376.5</v>
      </c>
      <c r="Q197" s="93">
        <f t="shared" si="195"/>
        <v>0.44892753623188408</v>
      </c>
      <c r="R197" s="108">
        <f t="shared" si="226"/>
        <v>159462.5</v>
      </c>
      <c r="S197" s="11">
        <f>SUM(F197,M197)</f>
        <v>159462.5</v>
      </c>
      <c r="T197" s="11">
        <f t="shared" si="203"/>
        <v>147697.30000000002</v>
      </c>
      <c r="U197" s="11">
        <f t="shared" si="204"/>
        <v>144846.50000000003</v>
      </c>
      <c r="V197" s="12">
        <f t="shared" si="205"/>
        <v>-2850.7999999999884</v>
      </c>
      <c r="W197" s="179">
        <f t="shared" si="206"/>
        <v>0.98069836076895123</v>
      </c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</row>
    <row r="198" spans="2:196" s="43" customFormat="1" ht="25.5" hidden="1" customHeight="1" x14ac:dyDescent="0.3">
      <c r="B198" s="104"/>
      <c r="C198" s="104"/>
      <c r="D198" s="104"/>
      <c r="E198" s="172" t="s">
        <v>360</v>
      </c>
      <c r="F198" s="154">
        <f>SUM(F28)</f>
        <v>52</v>
      </c>
      <c r="G198" s="154">
        <f>SUM(G28)</f>
        <v>52</v>
      </c>
      <c r="H198" s="154">
        <f>SUM(H28)</f>
        <v>19.600000000000001</v>
      </c>
      <c r="I198" s="154">
        <f>SUM(I28)</f>
        <v>2.3051547376281115E-5</v>
      </c>
      <c r="J198" s="12">
        <f t="shared" si="140"/>
        <v>-32.4</v>
      </c>
      <c r="K198" s="164">
        <f t="shared" si="194"/>
        <v>0.37692307692307697</v>
      </c>
      <c r="L198" s="154">
        <f>SUM(L28)</f>
        <v>0</v>
      </c>
      <c r="M198" s="154">
        <f>SUM(M28)</f>
        <v>0</v>
      </c>
      <c r="N198" s="154">
        <f>SUM(N28)</f>
        <v>0</v>
      </c>
      <c r="O198" s="154">
        <f>SUM(O28)</f>
        <v>0</v>
      </c>
      <c r="P198" s="12">
        <f t="shared" si="169"/>
        <v>0</v>
      </c>
      <c r="Q198" s="93" t="str">
        <f t="shared" si="195"/>
        <v/>
      </c>
      <c r="R198" s="108">
        <f t="shared" si="226"/>
        <v>52</v>
      </c>
      <c r="S198" s="11">
        <f t="shared" ref="S198:S200" si="233">SUM(G198,M198)</f>
        <v>52</v>
      </c>
      <c r="T198" s="11">
        <f t="shared" si="203"/>
        <v>52</v>
      </c>
      <c r="U198" s="11">
        <f t="shared" si="204"/>
        <v>19.600000000000001</v>
      </c>
      <c r="V198" s="12">
        <f t="shared" si="205"/>
        <v>-32.4</v>
      </c>
      <c r="W198" s="179">
        <f t="shared" si="206"/>
        <v>0.37692307692307697</v>
      </c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</row>
    <row r="199" spans="2:196" s="43" customFormat="1" ht="35.25" hidden="1" customHeight="1" x14ac:dyDescent="0.3">
      <c r="E199" s="172" t="s">
        <v>309</v>
      </c>
      <c r="F199" s="154">
        <f>F195</f>
        <v>155202</v>
      </c>
      <c r="G199" s="154">
        <f t="shared" ref="G199:H199" si="234">G195</f>
        <v>143436.80000000002</v>
      </c>
      <c r="H199" s="154">
        <f t="shared" si="234"/>
        <v>142930.10000000003</v>
      </c>
      <c r="I199" s="155"/>
      <c r="J199" s="12">
        <f t="shared" si="140"/>
        <v>-506.69999999998254</v>
      </c>
      <c r="K199" s="164">
        <f t="shared" si="194"/>
        <v>0.99646743374085323</v>
      </c>
      <c r="L199" s="154">
        <f t="shared" ref="L199:O199" si="235">L195</f>
        <v>4312.5</v>
      </c>
      <c r="M199" s="154">
        <f t="shared" si="235"/>
        <v>4312.5</v>
      </c>
      <c r="N199" s="154">
        <f t="shared" si="235"/>
        <v>4312.5</v>
      </c>
      <c r="O199" s="154">
        <f t="shared" si="235"/>
        <v>1936</v>
      </c>
      <c r="P199" s="12">
        <f t="shared" si="169"/>
        <v>-2376.5</v>
      </c>
      <c r="Q199" s="93">
        <f t="shared" si="195"/>
        <v>0.44892753623188408</v>
      </c>
      <c r="R199" s="108">
        <f t="shared" si="226"/>
        <v>159514.5</v>
      </c>
      <c r="S199" s="11">
        <f>SUM(F199,M199)</f>
        <v>159514.5</v>
      </c>
      <c r="T199" s="11">
        <f t="shared" si="203"/>
        <v>147749.30000000002</v>
      </c>
      <c r="U199" s="11">
        <f t="shared" si="204"/>
        <v>144866.10000000003</v>
      </c>
      <c r="V199" s="12">
        <f t="shared" si="205"/>
        <v>-2883.1999999999825</v>
      </c>
      <c r="W199" s="179">
        <f t="shared" si="206"/>
        <v>0.9804858635540068</v>
      </c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</row>
    <row r="200" spans="2:196" s="43" customFormat="1" ht="33.75" hidden="1" customHeight="1" x14ac:dyDescent="0.35">
      <c r="E200" s="172" t="s">
        <v>308</v>
      </c>
      <c r="F200" s="156"/>
      <c r="G200" s="156"/>
      <c r="H200" s="156"/>
      <c r="I200" s="157"/>
      <c r="J200" s="157"/>
      <c r="K200" s="158"/>
      <c r="L200" s="148">
        <f>L185</f>
        <v>0</v>
      </c>
      <c r="M200" s="148">
        <f>M185</f>
        <v>0</v>
      </c>
      <c r="N200" s="148">
        <f>N185</f>
        <v>0</v>
      </c>
      <c r="O200" s="110">
        <f>O184</f>
        <v>0</v>
      </c>
      <c r="P200" s="12">
        <f t="shared" si="169"/>
        <v>0</v>
      </c>
      <c r="Q200" s="93" t="str">
        <f t="shared" si="195"/>
        <v/>
      </c>
      <c r="R200" s="15">
        <f t="shared" si="202"/>
        <v>0</v>
      </c>
      <c r="S200" s="11">
        <f t="shared" si="233"/>
        <v>0</v>
      </c>
      <c r="T200" s="11">
        <f t="shared" si="203"/>
        <v>0</v>
      </c>
      <c r="U200" s="11">
        <f t="shared" si="204"/>
        <v>0</v>
      </c>
      <c r="V200" s="11">
        <f t="shared" si="205"/>
        <v>0</v>
      </c>
      <c r="W200" s="106" t="str">
        <f t="shared" si="206"/>
        <v/>
      </c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</row>
    <row r="201" spans="2:196" ht="25.5" hidden="1" x14ac:dyDescent="0.35">
      <c r="B201" s="1"/>
      <c r="C201" s="1"/>
      <c r="D201" s="1"/>
      <c r="E201" s="140"/>
      <c r="F201" s="159"/>
      <c r="G201" s="159"/>
      <c r="H201" s="159"/>
      <c r="I201" s="159"/>
      <c r="J201" s="159"/>
      <c r="K201" s="159"/>
      <c r="L201" s="149"/>
      <c r="M201" s="149"/>
      <c r="N201" s="149"/>
      <c r="O201" s="111"/>
      <c r="P201" s="111"/>
      <c r="Q201" s="111"/>
      <c r="R201" s="111"/>
      <c r="S201" s="111"/>
      <c r="T201" s="111"/>
      <c r="U201" s="111"/>
      <c r="V201" s="14"/>
      <c r="W201" s="14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</row>
    <row r="202" spans="2:196" ht="25.5" hidden="1" x14ac:dyDescent="0.35">
      <c r="B202" s="1"/>
      <c r="C202" s="1"/>
      <c r="D202" s="1"/>
      <c r="E202" s="140"/>
      <c r="F202" s="76"/>
      <c r="G202" s="76"/>
      <c r="H202" s="76"/>
      <c r="I202" s="76"/>
      <c r="J202" s="76"/>
      <c r="K202" s="150"/>
      <c r="L202" s="76"/>
      <c r="M202" s="76"/>
      <c r="N202" s="76"/>
      <c r="O202" s="8"/>
      <c r="P202" s="77"/>
      <c r="Q202" s="8"/>
      <c r="R202" s="8"/>
      <c r="S202" s="8"/>
      <c r="T202" s="8"/>
      <c r="U202" s="8"/>
      <c r="V202" s="8"/>
      <c r="W202" s="8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</row>
    <row r="203" spans="2:196" ht="25.5" hidden="1" x14ac:dyDescent="0.35">
      <c r="B203" s="1"/>
      <c r="C203" s="1"/>
      <c r="D203" s="1"/>
      <c r="E203" s="140"/>
      <c r="F203" s="76"/>
      <c r="G203" s="76"/>
      <c r="H203" s="76"/>
      <c r="I203" s="76"/>
      <c r="J203" s="76"/>
      <c r="K203" s="150"/>
      <c r="L203" s="76"/>
      <c r="M203" s="76"/>
      <c r="N203" s="76"/>
      <c r="O203" s="8"/>
      <c r="P203" s="77"/>
      <c r="Q203" s="8"/>
      <c r="R203" s="8"/>
      <c r="S203" s="8"/>
      <c r="T203" s="8"/>
      <c r="U203" s="8"/>
      <c r="V203" s="8"/>
      <c r="W203" s="8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</row>
    <row r="204" spans="2:196" ht="25.5" hidden="1" x14ac:dyDescent="0.35">
      <c r="B204" s="1"/>
      <c r="C204" s="1"/>
      <c r="D204" s="1"/>
      <c r="E204" s="140"/>
      <c r="F204" s="76"/>
      <c r="G204" s="76"/>
      <c r="H204" s="76"/>
      <c r="I204" s="76"/>
      <c r="J204" s="76"/>
      <c r="K204" s="150"/>
      <c r="L204" s="76"/>
      <c r="M204" s="76"/>
      <c r="N204" s="76"/>
      <c r="O204" s="8"/>
      <c r="P204" s="77"/>
      <c r="Q204" s="8"/>
      <c r="R204" s="8"/>
      <c r="S204" s="8"/>
      <c r="T204" s="8"/>
      <c r="U204" s="8"/>
      <c r="V204" s="8"/>
      <c r="W204" s="8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</row>
    <row r="205" spans="2:196" ht="25.5" hidden="1" x14ac:dyDescent="0.35">
      <c r="B205" s="1"/>
      <c r="C205" s="1"/>
      <c r="D205" s="1"/>
      <c r="E205" s="140"/>
      <c r="F205" s="76"/>
      <c r="G205" s="76"/>
      <c r="H205" s="76"/>
      <c r="I205" s="76"/>
      <c r="J205" s="76"/>
      <c r="K205" s="150"/>
      <c r="L205" s="76"/>
      <c r="M205" s="76"/>
      <c r="N205" s="76"/>
      <c r="O205" s="8"/>
      <c r="P205" s="77"/>
      <c r="Q205" s="8"/>
      <c r="R205" s="8"/>
      <c r="S205" s="8"/>
      <c r="T205" s="8"/>
      <c r="U205" s="8"/>
      <c r="V205" s="8"/>
      <c r="W205" s="8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</row>
    <row r="206" spans="2:196" ht="25.5" hidden="1" x14ac:dyDescent="0.35">
      <c r="B206" s="1"/>
      <c r="C206" s="1"/>
      <c r="D206" s="1"/>
      <c r="E206" s="140"/>
      <c r="F206" s="76"/>
      <c r="G206" s="76"/>
      <c r="H206" s="76"/>
      <c r="I206" s="76"/>
      <c r="J206" s="76"/>
      <c r="K206" s="150"/>
      <c r="L206" s="76"/>
      <c r="M206" s="76"/>
      <c r="N206" s="76"/>
      <c r="O206" s="8"/>
      <c r="P206" s="77"/>
      <c r="Q206" s="8"/>
      <c r="R206" s="8"/>
      <c r="S206" s="8"/>
      <c r="T206" s="8"/>
      <c r="U206" s="8"/>
      <c r="V206" s="8"/>
      <c r="W206" s="8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</row>
    <row r="207" spans="2:196" ht="25.5" x14ac:dyDescent="0.35">
      <c r="B207" s="1"/>
      <c r="C207" s="1"/>
      <c r="D207" s="1"/>
      <c r="E207" s="140"/>
      <c r="F207" s="76"/>
      <c r="G207" s="76"/>
      <c r="H207" s="76"/>
      <c r="I207" s="76"/>
      <c r="J207" s="76"/>
      <c r="K207" s="150"/>
      <c r="L207" s="76"/>
      <c r="M207" s="76"/>
      <c r="N207" s="76"/>
      <c r="O207" s="8"/>
      <c r="P207" s="77"/>
      <c r="Q207" s="8"/>
      <c r="R207" s="8"/>
      <c r="S207" s="8"/>
      <c r="T207" s="8"/>
      <c r="U207" s="8"/>
      <c r="V207" s="8"/>
      <c r="W207" s="8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</row>
    <row r="208" spans="2:196" ht="25.5" x14ac:dyDescent="0.35">
      <c r="B208" s="1"/>
      <c r="C208" s="1"/>
      <c r="D208" s="1"/>
      <c r="E208" s="140"/>
      <c r="F208" s="76"/>
      <c r="G208" s="76"/>
      <c r="H208" s="76"/>
      <c r="I208" s="76"/>
      <c r="J208" s="76"/>
      <c r="K208" s="150"/>
      <c r="L208" s="76"/>
      <c r="M208" s="76"/>
      <c r="N208" s="76"/>
      <c r="O208" s="8"/>
      <c r="P208" s="77"/>
      <c r="Q208" s="8"/>
      <c r="R208" s="8"/>
      <c r="S208" s="8"/>
      <c r="T208" s="8"/>
      <c r="U208" s="8"/>
      <c r="V208" s="8"/>
      <c r="W208" s="8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</row>
    <row r="209" spans="5:43" s="1" customFormat="1" x14ac:dyDescent="0.2">
      <c r="E209" s="5"/>
      <c r="F209" s="8"/>
      <c r="G209" s="8"/>
      <c r="H209" s="8"/>
      <c r="I209" s="8"/>
      <c r="J209" s="8"/>
      <c r="K209" s="79"/>
      <c r="L209" s="8"/>
      <c r="M209" s="8"/>
      <c r="N209" s="8"/>
      <c r="O209" s="8"/>
      <c r="P209" s="77"/>
      <c r="Q209" s="8"/>
      <c r="R209" s="8"/>
      <c r="S209" s="8"/>
      <c r="T209" s="8"/>
      <c r="U209" s="8"/>
      <c r="V209" s="8"/>
      <c r="W209" s="8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5:43" s="1" customFormat="1" x14ac:dyDescent="0.2">
      <c r="E210" s="5"/>
      <c r="F210" s="8"/>
      <c r="G210" s="8"/>
      <c r="H210" s="8"/>
      <c r="I210" s="8"/>
      <c r="J210" s="8"/>
      <c r="K210" s="79"/>
      <c r="L210" s="8"/>
      <c r="M210" s="8"/>
      <c r="N210" s="8"/>
      <c r="O210" s="8"/>
      <c r="P210" s="77"/>
      <c r="Q210" s="8"/>
      <c r="R210" s="8"/>
      <c r="S210" s="8"/>
      <c r="T210" s="8"/>
      <c r="U210" s="8"/>
      <c r="V210" s="8"/>
      <c r="W210" s="8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5:43" s="1" customFormat="1" x14ac:dyDescent="0.2">
      <c r="E211" s="5"/>
      <c r="F211" s="8"/>
      <c r="G211" s="8"/>
      <c r="H211" s="8"/>
      <c r="I211" s="8"/>
      <c r="J211" s="8"/>
      <c r="K211" s="79"/>
      <c r="L211" s="8"/>
      <c r="M211" s="8"/>
      <c r="N211" s="8"/>
      <c r="O211" s="8"/>
      <c r="P211" s="77"/>
      <c r="Q211" s="8"/>
      <c r="R211" s="8"/>
      <c r="S211" s="8"/>
      <c r="T211" s="8"/>
      <c r="U211" s="8"/>
      <c r="V211" s="8"/>
      <c r="W211" s="8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5:43" s="1" customFormat="1" x14ac:dyDescent="0.2">
      <c r="E212" s="5"/>
      <c r="F212" s="8"/>
      <c r="G212" s="8"/>
      <c r="H212" s="8"/>
      <c r="I212" s="8"/>
      <c r="J212" s="8"/>
      <c r="K212" s="79"/>
      <c r="L212" s="8"/>
      <c r="M212" s="8"/>
      <c r="N212" s="8"/>
      <c r="O212" s="8"/>
      <c r="P212" s="77"/>
      <c r="Q212" s="8"/>
      <c r="R212" s="8"/>
      <c r="S212" s="8"/>
      <c r="T212" s="8"/>
      <c r="U212" s="8"/>
      <c r="V212" s="8"/>
      <c r="W212" s="8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5:43" s="1" customFormat="1" x14ac:dyDescent="0.2">
      <c r="E213" s="5"/>
      <c r="F213" s="8"/>
      <c r="G213" s="8"/>
      <c r="H213" s="8"/>
      <c r="I213" s="8"/>
      <c r="J213" s="8"/>
      <c r="K213" s="79"/>
      <c r="L213" s="8"/>
      <c r="M213" s="8"/>
      <c r="N213" s="8"/>
      <c r="O213" s="8"/>
      <c r="P213" s="77"/>
      <c r="Q213" s="8"/>
      <c r="R213" s="8"/>
      <c r="S213" s="8"/>
      <c r="T213" s="8"/>
      <c r="U213" s="8"/>
      <c r="V213" s="8"/>
      <c r="W213" s="8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5:43" s="1" customFormat="1" x14ac:dyDescent="0.2">
      <c r="F214" s="8"/>
      <c r="G214" s="8"/>
      <c r="H214" s="8"/>
      <c r="I214" s="8"/>
      <c r="J214" s="8"/>
      <c r="K214" s="79"/>
      <c r="L214" s="8"/>
      <c r="M214" s="8"/>
      <c r="N214" s="8"/>
      <c r="O214" s="8"/>
      <c r="P214" s="77"/>
      <c r="Q214" s="8"/>
      <c r="R214" s="8"/>
      <c r="S214" s="8"/>
      <c r="T214" s="8"/>
      <c r="U214" s="8"/>
      <c r="V214" s="8"/>
      <c r="W214" s="8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5:43" s="1" customFormat="1" x14ac:dyDescent="0.2">
      <c r="F215" s="8"/>
      <c r="G215" s="8"/>
      <c r="H215" s="8"/>
      <c r="I215" s="8"/>
      <c r="J215" s="8"/>
      <c r="K215" s="79"/>
      <c r="L215" s="8"/>
      <c r="M215" s="8"/>
      <c r="N215" s="8"/>
      <c r="O215" s="8"/>
      <c r="P215" s="77"/>
      <c r="Q215" s="8"/>
      <c r="R215" s="8"/>
      <c r="S215" s="8"/>
      <c r="T215" s="8"/>
      <c r="U215" s="8"/>
      <c r="V215" s="8"/>
      <c r="W215" s="8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5:43" s="1" customFormat="1" x14ac:dyDescent="0.2">
      <c r="F216" s="8"/>
      <c r="G216" s="8"/>
      <c r="H216" s="8"/>
      <c r="I216" s="8"/>
      <c r="J216" s="8"/>
      <c r="K216" s="79"/>
      <c r="L216" s="8"/>
      <c r="M216" s="8"/>
      <c r="N216" s="8"/>
      <c r="O216" s="8"/>
      <c r="P216" s="77"/>
      <c r="Q216" s="8"/>
      <c r="R216" s="8"/>
      <c r="S216" s="8"/>
      <c r="T216" s="8"/>
      <c r="U216" s="8"/>
      <c r="V216" s="8"/>
      <c r="W216" s="8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5:43" s="1" customFormat="1" x14ac:dyDescent="0.2">
      <c r="F217" s="8"/>
      <c r="G217" s="8"/>
      <c r="H217" s="8"/>
      <c r="I217" s="8"/>
      <c r="J217" s="8"/>
      <c r="K217" s="79"/>
      <c r="L217" s="8"/>
      <c r="M217" s="8"/>
      <c r="N217" s="8"/>
      <c r="O217" s="8"/>
      <c r="P217" s="77"/>
      <c r="Q217" s="8"/>
      <c r="R217" s="8"/>
      <c r="S217" s="8"/>
      <c r="T217" s="8"/>
      <c r="U217" s="8"/>
      <c r="V217" s="8"/>
      <c r="W217" s="8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5:43" s="1" customFormat="1" x14ac:dyDescent="0.2">
      <c r="F218" s="8"/>
      <c r="G218" s="8"/>
      <c r="H218" s="8"/>
      <c r="I218" s="8"/>
      <c r="J218" s="8"/>
      <c r="K218" s="79"/>
      <c r="L218" s="8"/>
      <c r="M218" s="8"/>
      <c r="N218" s="8"/>
      <c r="O218" s="8"/>
      <c r="P218" s="77"/>
      <c r="Q218" s="8"/>
      <c r="R218" s="8"/>
      <c r="S218" s="8"/>
      <c r="T218" s="8"/>
      <c r="U218" s="8"/>
      <c r="V218" s="8"/>
      <c r="W218" s="8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5:43" s="1" customFormat="1" x14ac:dyDescent="0.2">
      <c r="F219" s="8"/>
      <c r="G219" s="8"/>
      <c r="H219" s="8"/>
      <c r="I219" s="8"/>
      <c r="J219" s="8"/>
      <c r="K219" s="79"/>
      <c r="L219" s="8"/>
      <c r="M219" s="8"/>
      <c r="N219" s="8"/>
      <c r="O219" s="8"/>
      <c r="P219" s="77"/>
      <c r="Q219" s="8"/>
      <c r="R219" s="8"/>
      <c r="S219" s="8"/>
      <c r="T219" s="8"/>
      <c r="U219" s="8"/>
      <c r="V219" s="8"/>
      <c r="W219" s="8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5:43" s="1" customFormat="1" x14ac:dyDescent="0.2">
      <c r="F220" s="8"/>
      <c r="G220" s="8"/>
      <c r="H220" s="8"/>
      <c r="I220" s="8"/>
      <c r="J220" s="8"/>
      <c r="K220" s="79"/>
      <c r="L220" s="8"/>
      <c r="M220" s="8"/>
      <c r="N220" s="8"/>
      <c r="O220" s="8"/>
      <c r="P220" s="77"/>
      <c r="Q220" s="8"/>
      <c r="R220" s="8"/>
      <c r="S220" s="8"/>
      <c r="T220" s="8"/>
      <c r="U220" s="8"/>
      <c r="V220" s="8"/>
      <c r="W220" s="8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5:43" s="1" customFormat="1" x14ac:dyDescent="0.2">
      <c r="F221" s="8"/>
      <c r="G221" s="8"/>
      <c r="H221" s="8"/>
      <c r="I221" s="8"/>
      <c r="J221" s="8"/>
      <c r="K221" s="79"/>
      <c r="L221" s="8"/>
      <c r="M221" s="8"/>
      <c r="N221" s="8"/>
      <c r="O221" s="8"/>
      <c r="P221" s="77"/>
      <c r="Q221" s="8"/>
      <c r="R221" s="8"/>
      <c r="S221" s="8"/>
      <c r="T221" s="8"/>
      <c r="U221" s="8"/>
      <c r="V221" s="8"/>
      <c r="W221" s="8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5:43" s="1" customFormat="1" x14ac:dyDescent="0.2">
      <c r="F222" s="8"/>
      <c r="G222" s="8"/>
      <c r="H222" s="8"/>
      <c r="I222" s="8"/>
      <c r="J222" s="8"/>
      <c r="K222" s="79"/>
      <c r="L222" s="8"/>
      <c r="M222" s="8"/>
      <c r="N222" s="8"/>
      <c r="O222" s="8"/>
      <c r="P222" s="77"/>
      <c r="Q222" s="8"/>
      <c r="R222" s="8"/>
      <c r="S222" s="8"/>
      <c r="T222" s="8"/>
      <c r="U222" s="8"/>
      <c r="V222" s="8"/>
      <c r="W222" s="8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5:43" s="1" customFormat="1" x14ac:dyDescent="0.2">
      <c r="F223" s="8"/>
      <c r="G223" s="8"/>
      <c r="H223" s="8"/>
      <c r="I223" s="8"/>
      <c r="J223" s="8"/>
      <c r="K223" s="79"/>
      <c r="L223" s="8"/>
      <c r="M223" s="8"/>
      <c r="N223" s="8"/>
      <c r="O223" s="8"/>
      <c r="P223" s="77"/>
      <c r="Q223" s="8"/>
      <c r="R223" s="8"/>
      <c r="S223" s="8"/>
      <c r="T223" s="8"/>
      <c r="U223" s="8"/>
      <c r="V223" s="8"/>
      <c r="W223" s="8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5:43" s="1" customFormat="1" x14ac:dyDescent="0.2">
      <c r="F224" s="8"/>
      <c r="G224" s="8"/>
      <c r="H224" s="8"/>
      <c r="I224" s="8"/>
      <c r="J224" s="8"/>
      <c r="K224" s="79"/>
      <c r="L224" s="8"/>
      <c r="M224" s="8"/>
      <c r="N224" s="8"/>
      <c r="O224" s="8"/>
      <c r="P224" s="77"/>
      <c r="Q224" s="8"/>
      <c r="R224" s="8"/>
      <c r="S224" s="8"/>
      <c r="T224" s="8"/>
      <c r="U224" s="8"/>
      <c r="V224" s="8"/>
      <c r="W224" s="8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6:43" s="1" customFormat="1" x14ac:dyDescent="0.2">
      <c r="F225" s="8"/>
      <c r="G225" s="8"/>
      <c r="H225" s="8"/>
      <c r="I225" s="8"/>
      <c r="J225" s="8"/>
      <c r="K225" s="79"/>
      <c r="L225" s="8"/>
      <c r="M225" s="8"/>
      <c r="N225" s="8"/>
      <c r="O225" s="8"/>
      <c r="P225" s="77"/>
      <c r="Q225" s="8"/>
      <c r="R225" s="8"/>
      <c r="S225" s="8"/>
      <c r="T225" s="8"/>
      <c r="U225" s="8"/>
      <c r="V225" s="8"/>
      <c r="W225" s="8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6:43" s="1" customFormat="1" x14ac:dyDescent="0.2">
      <c r="F226" s="8"/>
      <c r="G226" s="8"/>
      <c r="H226" s="8"/>
      <c r="I226" s="8"/>
      <c r="J226" s="8"/>
      <c r="K226" s="79"/>
      <c r="L226" s="8"/>
      <c r="M226" s="8"/>
      <c r="N226" s="8"/>
      <c r="O226" s="8"/>
      <c r="P226" s="77"/>
      <c r="Q226" s="8"/>
      <c r="R226" s="8"/>
      <c r="S226" s="8"/>
      <c r="T226" s="8"/>
      <c r="U226" s="8"/>
      <c r="V226" s="8"/>
      <c r="W226" s="8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</row>
    <row r="227" spans="6:43" s="1" customFormat="1" x14ac:dyDescent="0.2">
      <c r="F227" s="8"/>
      <c r="G227" s="8"/>
      <c r="H227" s="8"/>
      <c r="I227" s="8"/>
      <c r="J227" s="8"/>
      <c r="K227" s="79"/>
      <c r="L227" s="8"/>
      <c r="M227" s="8"/>
      <c r="N227" s="8"/>
      <c r="O227" s="8"/>
      <c r="P227" s="77"/>
      <c r="Q227" s="8"/>
      <c r="R227" s="8"/>
      <c r="S227" s="8"/>
      <c r="T227" s="8"/>
      <c r="U227" s="8"/>
      <c r="V227" s="8"/>
      <c r="W227" s="8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</row>
    <row r="228" spans="6:43" s="1" customFormat="1" x14ac:dyDescent="0.2">
      <c r="F228" s="8"/>
      <c r="G228" s="8"/>
      <c r="H228" s="8"/>
      <c r="I228" s="8"/>
      <c r="J228" s="8"/>
      <c r="K228" s="79"/>
      <c r="L228" s="8"/>
      <c r="M228" s="8"/>
      <c r="N228" s="8"/>
      <c r="O228" s="8"/>
      <c r="P228" s="77"/>
      <c r="Q228" s="8"/>
      <c r="R228" s="8"/>
      <c r="S228" s="8"/>
      <c r="T228" s="8"/>
      <c r="U228" s="8"/>
      <c r="V228" s="8"/>
      <c r="W228" s="8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</row>
    <row r="229" spans="6:43" s="1" customFormat="1" x14ac:dyDescent="0.2">
      <c r="F229" s="8"/>
      <c r="G229" s="8"/>
      <c r="H229" s="8"/>
      <c r="I229" s="8"/>
      <c r="J229" s="8"/>
      <c r="K229" s="79"/>
      <c r="L229" s="8"/>
      <c r="M229" s="8"/>
      <c r="N229" s="8"/>
      <c r="O229" s="8"/>
      <c r="P229" s="77"/>
      <c r="Q229" s="8"/>
      <c r="R229" s="8"/>
      <c r="S229" s="8"/>
      <c r="T229" s="8"/>
      <c r="U229" s="8"/>
      <c r="V229" s="8"/>
      <c r="W229" s="8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</row>
    <row r="230" spans="6:43" s="1" customFormat="1" x14ac:dyDescent="0.2">
      <c r="F230" s="8"/>
      <c r="G230" s="8"/>
      <c r="H230" s="8"/>
      <c r="I230" s="8"/>
      <c r="J230" s="8"/>
      <c r="K230" s="79"/>
      <c r="L230" s="8"/>
      <c r="M230" s="8"/>
      <c r="N230" s="8"/>
      <c r="O230" s="8"/>
      <c r="P230" s="77"/>
      <c r="Q230" s="8"/>
      <c r="R230" s="8"/>
      <c r="S230" s="8"/>
      <c r="T230" s="8"/>
      <c r="U230" s="8"/>
      <c r="V230" s="8"/>
      <c r="W230" s="8"/>
    </row>
    <row r="231" spans="6:43" s="1" customFormat="1" x14ac:dyDescent="0.2">
      <c r="F231" s="8"/>
      <c r="G231" s="8"/>
      <c r="H231" s="8"/>
      <c r="I231" s="8"/>
      <c r="J231" s="8"/>
      <c r="K231" s="79"/>
      <c r="L231" s="8"/>
      <c r="M231" s="8"/>
      <c r="N231" s="8"/>
      <c r="O231" s="8"/>
      <c r="P231" s="77"/>
      <c r="Q231" s="8"/>
      <c r="R231" s="8"/>
      <c r="S231" s="8"/>
      <c r="T231" s="8"/>
      <c r="U231" s="8"/>
      <c r="V231" s="8"/>
      <c r="W231" s="8"/>
    </row>
    <row r="232" spans="6:43" s="1" customFormat="1" x14ac:dyDescent="0.2">
      <c r="F232" s="8"/>
      <c r="G232" s="8"/>
      <c r="H232" s="8"/>
      <c r="I232" s="8"/>
      <c r="J232" s="8"/>
      <c r="K232" s="79"/>
      <c r="L232" s="8"/>
      <c r="M232" s="8"/>
      <c r="N232" s="8"/>
      <c r="O232" s="8"/>
      <c r="P232" s="77"/>
      <c r="Q232" s="8"/>
      <c r="R232" s="8"/>
      <c r="S232" s="8"/>
      <c r="T232" s="8"/>
      <c r="U232" s="8"/>
      <c r="V232" s="8"/>
      <c r="W232" s="8"/>
    </row>
    <row r="233" spans="6:43" s="1" customFormat="1" x14ac:dyDescent="0.2">
      <c r="F233" s="8"/>
      <c r="G233" s="8"/>
      <c r="H233" s="8"/>
      <c r="I233" s="8"/>
      <c r="J233" s="8"/>
      <c r="K233" s="79"/>
      <c r="L233" s="8"/>
      <c r="M233" s="8"/>
      <c r="N233" s="8"/>
      <c r="O233" s="8"/>
      <c r="P233" s="77"/>
      <c r="Q233" s="8"/>
      <c r="R233" s="8"/>
      <c r="S233" s="8"/>
      <c r="T233" s="8"/>
      <c r="U233" s="8"/>
      <c r="V233" s="8"/>
      <c r="W233" s="8"/>
    </row>
    <row r="234" spans="6:43" s="1" customFormat="1" x14ac:dyDescent="0.2">
      <c r="F234" s="8"/>
      <c r="G234" s="8"/>
      <c r="H234" s="8"/>
      <c r="I234" s="8"/>
      <c r="J234" s="8"/>
      <c r="K234" s="79"/>
      <c r="L234" s="8"/>
      <c r="M234" s="8"/>
      <c r="N234" s="8"/>
      <c r="O234" s="8"/>
      <c r="P234" s="77"/>
      <c r="Q234" s="8"/>
      <c r="R234" s="8"/>
      <c r="S234" s="8"/>
      <c r="T234" s="8"/>
      <c r="U234" s="8"/>
      <c r="V234" s="8"/>
      <c r="W234" s="8"/>
    </row>
    <row r="235" spans="6:43" s="1" customFormat="1" x14ac:dyDescent="0.2">
      <c r="F235" s="8"/>
      <c r="G235" s="8"/>
      <c r="H235" s="8"/>
      <c r="I235" s="8"/>
      <c r="J235" s="8"/>
      <c r="K235" s="79"/>
      <c r="L235" s="8"/>
      <c r="M235" s="8"/>
      <c r="N235" s="8"/>
      <c r="O235" s="8"/>
      <c r="P235" s="77"/>
      <c r="Q235" s="8"/>
      <c r="R235" s="8"/>
      <c r="S235" s="8"/>
      <c r="T235" s="8"/>
      <c r="U235" s="8"/>
      <c r="V235" s="8"/>
      <c r="W235" s="8"/>
    </row>
    <row r="236" spans="6:43" s="1" customFormat="1" x14ac:dyDescent="0.2">
      <c r="F236" s="8"/>
      <c r="G236" s="8"/>
      <c r="H236" s="8"/>
      <c r="I236" s="8"/>
      <c r="J236" s="8"/>
      <c r="K236" s="79"/>
      <c r="L236" s="8"/>
      <c r="M236" s="8"/>
      <c r="N236" s="8"/>
      <c r="O236" s="8"/>
      <c r="P236" s="77"/>
      <c r="Q236" s="8"/>
      <c r="R236" s="8"/>
      <c r="S236" s="8"/>
      <c r="T236" s="8"/>
      <c r="U236" s="8"/>
      <c r="V236" s="8"/>
      <c r="W236" s="8"/>
    </row>
    <row r="237" spans="6:43" s="1" customFormat="1" x14ac:dyDescent="0.2">
      <c r="F237" s="8"/>
      <c r="G237" s="8"/>
      <c r="H237" s="8"/>
      <c r="I237" s="8"/>
      <c r="J237" s="8"/>
      <c r="K237" s="79"/>
      <c r="L237" s="8"/>
      <c r="M237" s="8"/>
      <c r="N237" s="8"/>
      <c r="O237" s="8"/>
      <c r="P237" s="77"/>
      <c r="Q237" s="8"/>
      <c r="R237" s="8"/>
      <c r="S237" s="8"/>
      <c r="T237" s="8"/>
      <c r="U237" s="8"/>
      <c r="V237" s="8"/>
      <c r="W237" s="8"/>
    </row>
    <row r="238" spans="6:43" s="1" customFormat="1" x14ac:dyDescent="0.2">
      <c r="F238" s="8"/>
      <c r="G238" s="8"/>
      <c r="H238" s="8"/>
      <c r="I238" s="8"/>
      <c r="J238" s="8"/>
      <c r="K238" s="79"/>
      <c r="L238" s="8"/>
      <c r="M238" s="8"/>
      <c r="N238" s="8"/>
      <c r="O238" s="8"/>
      <c r="P238" s="77"/>
      <c r="Q238" s="8"/>
      <c r="R238" s="8"/>
      <c r="S238" s="8"/>
      <c r="T238" s="8"/>
      <c r="U238" s="8"/>
      <c r="V238" s="8"/>
      <c r="W238" s="8"/>
    </row>
    <row r="239" spans="6:43" s="1" customFormat="1" x14ac:dyDescent="0.2">
      <c r="F239" s="8"/>
      <c r="G239" s="8"/>
      <c r="H239" s="8"/>
      <c r="I239" s="8"/>
      <c r="J239" s="8"/>
      <c r="K239" s="79"/>
      <c r="L239" s="8"/>
      <c r="M239" s="8"/>
      <c r="N239" s="8"/>
      <c r="O239" s="8"/>
      <c r="P239" s="77"/>
      <c r="Q239" s="8"/>
      <c r="R239" s="8"/>
      <c r="S239" s="8"/>
      <c r="T239" s="8"/>
      <c r="U239" s="8"/>
      <c r="V239" s="8"/>
      <c r="W239" s="8"/>
    </row>
    <row r="240" spans="6:43" s="1" customFormat="1" x14ac:dyDescent="0.2">
      <c r="F240" s="8"/>
      <c r="G240" s="8"/>
      <c r="H240" s="8"/>
      <c r="I240" s="8"/>
      <c r="J240" s="8"/>
      <c r="K240" s="79"/>
      <c r="L240" s="8"/>
      <c r="M240" s="8"/>
      <c r="N240" s="8"/>
      <c r="O240" s="8"/>
      <c r="P240" s="77"/>
      <c r="Q240" s="8"/>
      <c r="R240" s="8"/>
      <c r="S240" s="8"/>
      <c r="T240" s="8"/>
      <c r="U240" s="8"/>
      <c r="V240" s="8"/>
      <c r="W240" s="8"/>
    </row>
    <row r="241" spans="6:23" s="1" customFormat="1" x14ac:dyDescent="0.2">
      <c r="F241" s="8"/>
      <c r="G241" s="8"/>
      <c r="H241" s="8"/>
      <c r="I241" s="8"/>
      <c r="J241" s="8"/>
      <c r="K241" s="79"/>
      <c r="L241" s="8"/>
      <c r="M241" s="8"/>
      <c r="N241" s="8"/>
      <c r="O241" s="8"/>
      <c r="P241" s="77"/>
      <c r="Q241" s="8"/>
      <c r="R241" s="8"/>
      <c r="S241" s="8"/>
      <c r="T241" s="8"/>
      <c r="U241" s="8"/>
      <c r="V241" s="8"/>
      <c r="W241" s="8"/>
    </row>
    <row r="242" spans="6:23" s="1" customFormat="1" x14ac:dyDescent="0.2">
      <c r="F242" s="8"/>
      <c r="G242" s="8"/>
      <c r="H242" s="8"/>
      <c r="I242" s="8"/>
      <c r="J242" s="8"/>
      <c r="K242" s="79"/>
      <c r="L242" s="8"/>
      <c r="M242" s="8"/>
      <c r="N242" s="8"/>
      <c r="O242" s="8"/>
      <c r="P242" s="77"/>
      <c r="Q242" s="8"/>
      <c r="R242" s="8"/>
      <c r="S242" s="8"/>
      <c r="T242" s="8"/>
      <c r="U242" s="8"/>
      <c r="V242" s="8"/>
      <c r="W242" s="8"/>
    </row>
    <row r="243" spans="6:23" s="1" customFormat="1" x14ac:dyDescent="0.2">
      <c r="F243" s="8"/>
      <c r="G243" s="8"/>
      <c r="H243" s="8"/>
      <c r="I243" s="8"/>
      <c r="J243" s="8"/>
      <c r="K243" s="79"/>
      <c r="L243" s="8"/>
      <c r="M243" s="8"/>
      <c r="N243" s="8"/>
      <c r="O243" s="8"/>
      <c r="P243" s="77"/>
      <c r="Q243" s="8"/>
      <c r="R243" s="8"/>
      <c r="S243" s="8"/>
      <c r="T243" s="8"/>
      <c r="U243" s="8"/>
      <c r="V243" s="8"/>
      <c r="W243" s="8"/>
    </row>
    <row r="244" spans="6:23" s="1" customFormat="1" x14ac:dyDescent="0.2">
      <c r="F244" s="8"/>
      <c r="G244" s="8"/>
      <c r="H244" s="8"/>
      <c r="I244" s="8"/>
      <c r="J244" s="8"/>
      <c r="K244" s="79"/>
      <c r="L244" s="8"/>
      <c r="M244" s="8"/>
      <c r="N244" s="8"/>
      <c r="O244" s="8"/>
      <c r="P244" s="77"/>
      <c r="Q244" s="8"/>
      <c r="R244" s="8"/>
      <c r="S244" s="8"/>
      <c r="T244" s="8"/>
      <c r="U244" s="8"/>
      <c r="V244" s="8"/>
      <c r="W244" s="8"/>
    </row>
    <row r="245" spans="6:23" s="1" customFormat="1" x14ac:dyDescent="0.2">
      <c r="F245" s="8"/>
      <c r="G245" s="8"/>
      <c r="H245" s="8"/>
      <c r="I245" s="8"/>
      <c r="J245" s="8"/>
      <c r="K245" s="79"/>
      <c r="L245" s="8"/>
      <c r="M245" s="8"/>
      <c r="N245" s="8"/>
      <c r="O245" s="8"/>
      <c r="P245" s="77"/>
      <c r="Q245" s="8"/>
      <c r="R245" s="8"/>
      <c r="S245" s="8"/>
      <c r="T245" s="8"/>
      <c r="U245" s="8"/>
      <c r="V245" s="8"/>
      <c r="W245" s="8"/>
    </row>
    <row r="246" spans="6:23" s="1" customFormat="1" x14ac:dyDescent="0.2">
      <c r="F246" s="8"/>
      <c r="G246" s="8"/>
      <c r="H246" s="8"/>
      <c r="I246" s="8"/>
      <c r="J246" s="8"/>
      <c r="K246" s="79"/>
      <c r="L246" s="8"/>
      <c r="M246" s="8"/>
      <c r="N246" s="8"/>
      <c r="O246" s="8"/>
      <c r="P246" s="77"/>
      <c r="Q246" s="8"/>
      <c r="R246" s="8"/>
      <c r="S246" s="8"/>
      <c r="T246" s="8"/>
      <c r="U246" s="8"/>
      <c r="V246" s="8"/>
      <c r="W246" s="8"/>
    </row>
    <row r="247" spans="6:23" s="1" customFormat="1" x14ac:dyDescent="0.2">
      <c r="F247" s="8"/>
      <c r="G247" s="8"/>
      <c r="H247" s="8"/>
      <c r="I247" s="8"/>
      <c r="J247" s="8"/>
      <c r="K247" s="79"/>
      <c r="L247" s="8"/>
      <c r="M247" s="8"/>
      <c r="N247" s="8"/>
      <c r="O247" s="8"/>
      <c r="P247" s="77"/>
      <c r="Q247" s="8"/>
      <c r="R247" s="8"/>
      <c r="S247" s="8"/>
      <c r="T247" s="8"/>
      <c r="U247" s="8"/>
      <c r="V247" s="8"/>
      <c r="W247" s="8"/>
    </row>
    <row r="248" spans="6:23" s="1" customFormat="1" x14ac:dyDescent="0.2">
      <c r="F248" s="8"/>
      <c r="G248" s="8"/>
      <c r="H248" s="8"/>
      <c r="I248" s="8"/>
      <c r="J248" s="8"/>
      <c r="K248" s="79"/>
      <c r="L248" s="8"/>
      <c r="M248" s="8"/>
      <c r="N248" s="8"/>
      <c r="O248" s="8"/>
      <c r="P248" s="77"/>
      <c r="Q248" s="8"/>
      <c r="R248" s="8"/>
      <c r="S248" s="8"/>
      <c r="T248" s="8"/>
      <c r="U248" s="8"/>
      <c r="V248" s="8"/>
      <c r="W248" s="8"/>
    </row>
    <row r="249" spans="6:23" s="1" customFormat="1" x14ac:dyDescent="0.2">
      <c r="F249" s="8"/>
      <c r="G249" s="8"/>
      <c r="H249" s="8"/>
      <c r="I249" s="8"/>
      <c r="J249" s="8"/>
      <c r="K249" s="79"/>
      <c r="L249" s="8"/>
      <c r="M249" s="8"/>
      <c r="N249" s="8"/>
      <c r="O249" s="8"/>
      <c r="P249" s="77"/>
      <c r="Q249" s="8"/>
      <c r="R249" s="8"/>
      <c r="S249" s="8"/>
      <c r="T249" s="8"/>
      <c r="U249" s="8"/>
      <c r="V249" s="8"/>
      <c r="W249" s="8"/>
    </row>
    <row r="250" spans="6:23" s="1" customFormat="1" x14ac:dyDescent="0.2">
      <c r="F250" s="8"/>
      <c r="G250" s="8"/>
      <c r="H250" s="8"/>
      <c r="I250" s="8"/>
      <c r="J250" s="8"/>
      <c r="K250" s="79"/>
      <c r="L250" s="8"/>
      <c r="M250" s="8"/>
      <c r="N250" s="8"/>
      <c r="O250" s="8"/>
      <c r="P250" s="77"/>
      <c r="Q250" s="8"/>
      <c r="R250" s="8"/>
      <c r="S250" s="8"/>
      <c r="T250" s="8"/>
      <c r="U250" s="8"/>
      <c r="V250" s="8"/>
      <c r="W250" s="8"/>
    </row>
    <row r="251" spans="6:23" s="1" customFormat="1" x14ac:dyDescent="0.2">
      <c r="F251" s="8"/>
      <c r="G251" s="8"/>
      <c r="H251" s="8"/>
      <c r="I251" s="8"/>
      <c r="J251" s="8"/>
      <c r="K251" s="79"/>
      <c r="L251" s="8"/>
      <c r="M251" s="8"/>
      <c r="N251" s="8"/>
      <c r="O251" s="8"/>
      <c r="P251" s="77"/>
      <c r="Q251" s="8"/>
      <c r="R251" s="8"/>
      <c r="S251" s="8"/>
      <c r="T251" s="8"/>
      <c r="U251" s="8"/>
      <c r="V251" s="8"/>
      <c r="W251" s="8"/>
    </row>
    <row r="252" spans="6:23" s="1" customFormat="1" x14ac:dyDescent="0.2">
      <c r="F252" s="8"/>
      <c r="G252" s="8"/>
      <c r="H252" s="8"/>
      <c r="I252" s="8"/>
      <c r="J252" s="8"/>
      <c r="K252" s="79"/>
      <c r="L252" s="8"/>
      <c r="M252" s="8"/>
      <c r="N252" s="8"/>
      <c r="O252" s="8"/>
      <c r="P252" s="77"/>
      <c r="Q252" s="8"/>
      <c r="R252" s="8"/>
      <c r="S252" s="8"/>
      <c r="T252" s="8"/>
      <c r="U252" s="8"/>
      <c r="V252" s="8"/>
      <c r="W252" s="8"/>
    </row>
    <row r="253" spans="6:23" s="1" customFormat="1" x14ac:dyDescent="0.2">
      <c r="F253" s="8"/>
      <c r="G253" s="8"/>
      <c r="H253" s="8"/>
      <c r="I253" s="8"/>
      <c r="J253" s="8"/>
      <c r="K253" s="79"/>
      <c r="L253" s="8"/>
      <c r="M253" s="8"/>
      <c r="N253" s="8"/>
      <c r="O253" s="8"/>
      <c r="P253" s="77"/>
      <c r="Q253" s="8"/>
      <c r="R253" s="8"/>
      <c r="S253" s="8"/>
      <c r="T253" s="8"/>
      <c r="U253" s="8"/>
      <c r="V253" s="8"/>
      <c r="W253" s="8"/>
    </row>
    <row r="254" spans="6:23" s="1" customFormat="1" x14ac:dyDescent="0.2">
      <c r="F254" s="8"/>
      <c r="G254" s="8"/>
      <c r="H254" s="8"/>
      <c r="I254" s="8"/>
      <c r="J254" s="8"/>
      <c r="K254" s="79"/>
      <c r="L254" s="8"/>
      <c r="M254" s="8"/>
      <c r="N254" s="8"/>
      <c r="O254" s="8"/>
      <c r="P254" s="77"/>
      <c r="Q254" s="8"/>
      <c r="R254" s="8"/>
      <c r="S254" s="8"/>
      <c r="T254" s="8"/>
      <c r="U254" s="8"/>
      <c r="V254" s="8"/>
      <c r="W254" s="8"/>
    </row>
    <row r="255" spans="6:23" s="1" customFormat="1" x14ac:dyDescent="0.2">
      <c r="F255" s="8"/>
      <c r="G255" s="8"/>
      <c r="H255" s="8"/>
      <c r="I255" s="8"/>
      <c r="J255" s="8"/>
      <c r="K255" s="79"/>
      <c r="L255" s="8"/>
      <c r="M255" s="8"/>
      <c r="N255" s="8"/>
      <c r="O255" s="8"/>
      <c r="P255" s="77"/>
      <c r="Q255" s="8"/>
      <c r="R255" s="8"/>
      <c r="S255" s="8"/>
      <c r="T255" s="8"/>
      <c r="U255" s="8"/>
      <c r="V255" s="8"/>
      <c r="W255" s="8"/>
    </row>
    <row r="256" spans="6:23" s="1" customFormat="1" x14ac:dyDescent="0.2">
      <c r="F256" s="8"/>
      <c r="G256" s="8"/>
      <c r="H256" s="8"/>
      <c r="I256" s="8"/>
      <c r="J256" s="8"/>
      <c r="K256" s="79"/>
      <c r="L256" s="8"/>
      <c r="M256" s="8"/>
      <c r="N256" s="8"/>
      <c r="O256" s="8"/>
      <c r="P256" s="77"/>
      <c r="Q256" s="8"/>
      <c r="R256" s="8"/>
      <c r="S256" s="8"/>
      <c r="T256" s="8"/>
      <c r="U256" s="8"/>
      <c r="V256" s="8"/>
      <c r="W256" s="8"/>
    </row>
    <row r="257" spans="6:23" s="1" customFormat="1" x14ac:dyDescent="0.2">
      <c r="F257" s="8"/>
      <c r="G257" s="8"/>
      <c r="H257" s="8"/>
      <c r="I257" s="8"/>
      <c r="J257" s="8"/>
      <c r="K257" s="79"/>
      <c r="L257" s="8"/>
      <c r="M257" s="8"/>
      <c r="N257" s="8"/>
      <c r="O257" s="8"/>
      <c r="P257" s="77"/>
      <c r="Q257" s="8"/>
      <c r="R257" s="8"/>
      <c r="S257" s="8"/>
      <c r="T257" s="8"/>
      <c r="U257" s="8"/>
      <c r="V257" s="8"/>
      <c r="W257" s="8"/>
    </row>
    <row r="258" spans="6:23" s="1" customFormat="1" x14ac:dyDescent="0.2">
      <c r="F258" s="8"/>
      <c r="G258" s="8"/>
      <c r="H258" s="8"/>
      <c r="I258" s="8"/>
      <c r="J258" s="8"/>
      <c r="K258" s="79"/>
      <c r="L258" s="8"/>
      <c r="M258" s="8"/>
      <c r="N258" s="8"/>
      <c r="O258" s="8"/>
      <c r="P258" s="77"/>
      <c r="Q258" s="8"/>
      <c r="R258" s="8"/>
      <c r="S258" s="8"/>
      <c r="T258" s="8"/>
      <c r="U258" s="8"/>
      <c r="V258" s="8"/>
      <c r="W258" s="8"/>
    </row>
    <row r="259" spans="6:23" s="1" customFormat="1" x14ac:dyDescent="0.2">
      <c r="F259" s="8"/>
      <c r="G259" s="8"/>
      <c r="H259" s="8"/>
      <c r="I259" s="8"/>
      <c r="J259" s="8"/>
      <c r="K259" s="79"/>
      <c r="L259" s="8"/>
      <c r="M259" s="8"/>
      <c r="N259" s="8"/>
      <c r="O259" s="8"/>
      <c r="P259" s="77"/>
      <c r="Q259" s="8"/>
      <c r="R259" s="8"/>
      <c r="S259" s="8"/>
      <c r="T259" s="8"/>
      <c r="U259" s="8"/>
      <c r="V259" s="8"/>
      <c r="W259" s="8"/>
    </row>
    <row r="260" spans="6:23" s="1" customFormat="1" x14ac:dyDescent="0.2">
      <c r="F260" s="8"/>
      <c r="G260" s="8"/>
      <c r="H260" s="8"/>
      <c r="I260" s="8"/>
      <c r="J260" s="8"/>
      <c r="K260" s="79"/>
      <c r="L260" s="8"/>
      <c r="M260" s="8"/>
      <c r="N260" s="8"/>
      <c r="O260" s="8"/>
      <c r="P260" s="77"/>
      <c r="Q260" s="8"/>
      <c r="R260" s="8"/>
      <c r="S260" s="8"/>
      <c r="T260" s="8"/>
      <c r="U260" s="8"/>
      <c r="V260" s="8"/>
      <c r="W260" s="8"/>
    </row>
    <row r="261" spans="6:23" s="1" customFormat="1" x14ac:dyDescent="0.2">
      <c r="F261" s="8"/>
      <c r="G261" s="8"/>
      <c r="H261" s="8"/>
      <c r="I261" s="8"/>
      <c r="J261" s="8"/>
      <c r="K261" s="79"/>
      <c r="L261" s="8"/>
      <c r="M261" s="8"/>
      <c r="N261" s="8"/>
      <c r="O261" s="8"/>
      <c r="P261" s="77"/>
      <c r="Q261" s="8"/>
      <c r="R261" s="8"/>
      <c r="S261" s="8"/>
      <c r="T261" s="8"/>
      <c r="U261" s="8"/>
      <c r="V261" s="8"/>
      <c r="W261" s="8"/>
    </row>
    <row r="262" spans="6:23" s="1" customFormat="1" x14ac:dyDescent="0.2">
      <c r="F262" s="8"/>
      <c r="G262" s="8"/>
      <c r="H262" s="8"/>
      <c r="I262" s="8"/>
      <c r="J262" s="8"/>
      <c r="K262" s="79"/>
      <c r="L262" s="8"/>
      <c r="M262" s="8"/>
      <c r="N262" s="8"/>
      <c r="O262" s="8"/>
      <c r="P262" s="77"/>
      <c r="Q262" s="8"/>
      <c r="R262" s="8"/>
      <c r="S262" s="8"/>
      <c r="T262" s="8"/>
      <c r="U262" s="8"/>
      <c r="V262" s="8"/>
      <c r="W262" s="8"/>
    </row>
    <row r="263" spans="6:23" s="1" customFormat="1" x14ac:dyDescent="0.2">
      <c r="F263" s="8"/>
      <c r="G263" s="8"/>
      <c r="H263" s="8"/>
      <c r="I263" s="8"/>
      <c r="J263" s="8"/>
      <c r="K263" s="79"/>
      <c r="L263" s="8"/>
      <c r="M263" s="8"/>
      <c r="N263" s="8"/>
      <c r="O263" s="8"/>
      <c r="P263" s="77"/>
      <c r="Q263" s="8"/>
      <c r="R263" s="8"/>
      <c r="S263" s="8"/>
      <c r="T263" s="8"/>
      <c r="U263" s="8"/>
      <c r="V263" s="8"/>
      <c r="W263" s="8"/>
    </row>
    <row r="264" spans="6:23" s="1" customFormat="1" x14ac:dyDescent="0.2">
      <c r="F264" s="8"/>
      <c r="G264" s="8"/>
      <c r="H264" s="8"/>
      <c r="I264" s="8"/>
      <c r="J264" s="8"/>
      <c r="K264" s="79"/>
      <c r="L264" s="8"/>
      <c r="M264" s="8"/>
      <c r="N264" s="8"/>
      <c r="O264" s="8"/>
      <c r="P264" s="77"/>
      <c r="Q264" s="8"/>
      <c r="R264" s="8"/>
      <c r="S264" s="8"/>
      <c r="T264" s="8"/>
      <c r="U264" s="8"/>
      <c r="V264" s="8"/>
      <c r="W264" s="8"/>
    </row>
    <row r="265" spans="6:23" s="1" customFormat="1" x14ac:dyDescent="0.2">
      <c r="F265" s="8"/>
      <c r="G265" s="8"/>
      <c r="H265" s="8"/>
      <c r="I265" s="8"/>
      <c r="J265" s="8"/>
      <c r="K265" s="79"/>
      <c r="L265" s="8"/>
      <c r="M265" s="8"/>
      <c r="N265" s="8"/>
      <c r="O265" s="8"/>
      <c r="P265" s="77"/>
      <c r="Q265" s="8"/>
      <c r="R265" s="8"/>
      <c r="S265" s="8"/>
      <c r="T265" s="8"/>
      <c r="U265" s="8"/>
      <c r="V265" s="8"/>
      <c r="W265" s="8"/>
    </row>
    <row r="266" spans="6:23" s="1" customFormat="1" x14ac:dyDescent="0.2">
      <c r="F266" s="8"/>
      <c r="G266" s="8"/>
      <c r="H266" s="8"/>
      <c r="I266" s="8"/>
      <c r="J266" s="8"/>
      <c r="K266" s="79"/>
      <c r="L266" s="8"/>
      <c r="M266" s="8"/>
      <c r="N266" s="8"/>
      <c r="O266" s="8"/>
      <c r="P266" s="77"/>
      <c r="Q266" s="8"/>
      <c r="R266" s="8"/>
      <c r="S266" s="8"/>
      <c r="T266" s="8"/>
      <c r="U266" s="8"/>
      <c r="V266" s="8"/>
      <c r="W266" s="8"/>
    </row>
    <row r="267" spans="6:23" s="1" customFormat="1" x14ac:dyDescent="0.2">
      <c r="F267" s="8"/>
      <c r="G267" s="8"/>
      <c r="H267" s="8"/>
      <c r="I267" s="8"/>
      <c r="J267" s="8"/>
      <c r="K267" s="79"/>
      <c r="L267" s="8"/>
      <c r="M267" s="8"/>
      <c r="N267" s="8"/>
      <c r="O267" s="8"/>
      <c r="P267" s="77"/>
      <c r="Q267" s="8"/>
      <c r="R267" s="8"/>
      <c r="S267" s="8"/>
      <c r="T267" s="8"/>
      <c r="U267" s="8"/>
      <c r="V267" s="8"/>
      <c r="W267" s="8"/>
    </row>
    <row r="268" spans="6:23" s="1" customFormat="1" x14ac:dyDescent="0.2">
      <c r="F268" s="8"/>
      <c r="G268" s="8"/>
      <c r="H268" s="8"/>
      <c r="I268" s="8"/>
      <c r="J268" s="8"/>
      <c r="K268" s="79"/>
      <c r="L268" s="8"/>
      <c r="M268" s="8"/>
      <c r="N268" s="8"/>
      <c r="O268" s="8"/>
      <c r="P268" s="77"/>
      <c r="Q268" s="8"/>
      <c r="R268" s="8"/>
      <c r="S268" s="8"/>
      <c r="T268" s="8"/>
      <c r="U268" s="8"/>
      <c r="V268" s="8"/>
      <c r="W268" s="8"/>
    </row>
    <row r="269" spans="6:23" s="1" customFormat="1" x14ac:dyDescent="0.2">
      <c r="F269" s="8"/>
      <c r="G269" s="8"/>
      <c r="H269" s="8"/>
      <c r="I269" s="8"/>
      <c r="J269" s="8"/>
      <c r="K269" s="79"/>
      <c r="L269" s="8"/>
      <c r="M269" s="8"/>
      <c r="N269" s="8"/>
      <c r="O269" s="8"/>
      <c r="P269" s="77"/>
      <c r="Q269" s="8"/>
      <c r="R269" s="8"/>
      <c r="S269" s="8"/>
      <c r="T269" s="8"/>
      <c r="U269" s="8"/>
      <c r="V269" s="8"/>
      <c r="W269" s="8"/>
    </row>
    <row r="270" spans="6:23" s="1" customFormat="1" x14ac:dyDescent="0.2">
      <c r="F270" s="8"/>
      <c r="G270" s="8"/>
      <c r="H270" s="8"/>
      <c r="I270" s="8"/>
      <c r="J270" s="8"/>
      <c r="K270" s="79"/>
      <c r="L270" s="8"/>
      <c r="M270" s="8"/>
      <c r="N270" s="8"/>
      <c r="O270" s="8"/>
      <c r="P270" s="77"/>
      <c r="Q270" s="8"/>
      <c r="R270" s="8"/>
      <c r="S270" s="8"/>
      <c r="T270" s="8"/>
      <c r="U270" s="8"/>
      <c r="V270" s="8"/>
      <c r="W270" s="8"/>
    </row>
    <row r="271" spans="6:23" s="1" customFormat="1" x14ac:dyDescent="0.2">
      <c r="F271" s="8"/>
      <c r="G271" s="8"/>
      <c r="H271" s="8"/>
      <c r="I271" s="8"/>
      <c r="J271" s="8"/>
      <c r="K271" s="79"/>
      <c r="L271" s="8"/>
      <c r="M271" s="8"/>
      <c r="N271" s="8"/>
      <c r="O271" s="8"/>
      <c r="P271" s="77"/>
      <c r="Q271" s="8"/>
      <c r="R271" s="8"/>
      <c r="S271" s="8"/>
      <c r="T271" s="8"/>
      <c r="U271" s="8"/>
      <c r="V271" s="8"/>
      <c r="W271" s="8"/>
    </row>
    <row r="272" spans="6:23" s="1" customFormat="1" x14ac:dyDescent="0.2">
      <c r="F272" s="8"/>
      <c r="G272" s="8"/>
      <c r="H272" s="8"/>
      <c r="I272" s="8"/>
      <c r="J272" s="8"/>
      <c r="K272" s="79"/>
      <c r="L272" s="8"/>
      <c r="M272" s="8"/>
      <c r="N272" s="8"/>
      <c r="O272" s="8"/>
      <c r="P272" s="77"/>
      <c r="Q272" s="8"/>
      <c r="R272" s="8"/>
      <c r="S272" s="8"/>
      <c r="T272" s="8"/>
      <c r="U272" s="8"/>
      <c r="V272" s="8"/>
      <c r="W272" s="8"/>
    </row>
    <row r="273" spans="6:23" s="1" customFormat="1" x14ac:dyDescent="0.2">
      <c r="F273" s="8"/>
      <c r="G273" s="8"/>
      <c r="H273" s="8"/>
      <c r="I273" s="8"/>
      <c r="J273" s="8"/>
      <c r="K273" s="79"/>
      <c r="L273" s="8"/>
      <c r="M273" s="8"/>
      <c r="N273" s="8"/>
      <c r="O273" s="8"/>
      <c r="P273" s="77"/>
      <c r="Q273" s="8"/>
      <c r="R273" s="8"/>
      <c r="S273" s="8"/>
      <c r="T273" s="8"/>
      <c r="U273" s="8"/>
      <c r="V273" s="8"/>
      <c r="W273" s="8"/>
    </row>
    <row r="274" spans="6:23" s="1" customFormat="1" x14ac:dyDescent="0.2">
      <c r="F274" s="8"/>
      <c r="G274" s="8"/>
      <c r="H274" s="8"/>
      <c r="I274" s="8"/>
      <c r="J274" s="8"/>
      <c r="K274" s="79"/>
      <c r="L274" s="8"/>
      <c r="M274" s="8"/>
      <c r="N274" s="8"/>
      <c r="O274" s="8"/>
      <c r="P274" s="77"/>
      <c r="Q274" s="8"/>
      <c r="R274" s="8"/>
      <c r="S274" s="8"/>
      <c r="T274" s="8"/>
      <c r="U274" s="8"/>
      <c r="V274" s="8"/>
      <c r="W274" s="8"/>
    </row>
    <row r="275" spans="6:23" s="1" customFormat="1" x14ac:dyDescent="0.2">
      <c r="F275" s="8"/>
      <c r="G275" s="8"/>
      <c r="H275" s="8"/>
      <c r="I275" s="8"/>
      <c r="J275" s="8"/>
      <c r="K275" s="79"/>
      <c r="L275" s="8"/>
      <c r="M275" s="8"/>
      <c r="N275" s="8"/>
      <c r="O275" s="8"/>
      <c r="P275" s="77"/>
      <c r="Q275" s="8"/>
      <c r="R275" s="8"/>
      <c r="S275" s="8"/>
      <c r="T275" s="8"/>
      <c r="U275" s="8"/>
      <c r="V275" s="8"/>
      <c r="W275" s="8"/>
    </row>
    <row r="276" spans="6:23" s="1" customFormat="1" x14ac:dyDescent="0.2">
      <c r="F276" s="8"/>
      <c r="G276" s="8"/>
      <c r="H276" s="8"/>
      <c r="I276" s="8"/>
      <c r="J276" s="8"/>
      <c r="K276" s="79"/>
      <c r="L276" s="8"/>
      <c r="M276" s="8"/>
      <c r="N276" s="8"/>
      <c r="O276" s="8"/>
      <c r="P276" s="77"/>
      <c r="Q276" s="8"/>
      <c r="R276" s="8"/>
      <c r="S276" s="8"/>
      <c r="T276" s="8"/>
      <c r="U276" s="8"/>
      <c r="V276" s="8"/>
      <c r="W276" s="8"/>
    </row>
    <row r="277" spans="6:23" s="1" customFormat="1" x14ac:dyDescent="0.2">
      <c r="F277" s="8"/>
      <c r="G277" s="8"/>
      <c r="H277" s="8"/>
      <c r="I277" s="8"/>
      <c r="J277" s="8"/>
      <c r="K277" s="79"/>
      <c r="L277" s="8"/>
      <c r="M277" s="8"/>
      <c r="N277" s="8"/>
      <c r="O277" s="8"/>
      <c r="P277" s="77"/>
      <c r="Q277" s="8"/>
      <c r="R277" s="8"/>
      <c r="S277" s="8"/>
      <c r="T277" s="8"/>
      <c r="U277" s="8"/>
      <c r="V277" s="8"/>
      <c r="W277" s="8"/>
    </row>
    <row r="278" spans="6:23" s="1" customFormat="1" x14ac:dyDescent="0.2">
      <c r="F278" s="8"/>
      <c r="G278" s="8"/>
      <c r="H278" s="8"/>
      <c r="I278" s="8"/>
      <c r="J278" s="8"/>
      <c r="K278" s="79"/>
      <c r="L278" s="8"/>
      <c r="M278" s="8"/>
      <c r="N278" s="8"/>
      <c r="O278" s="8"/>
      <c r="P278" s="77"/>
      <c r="Q278" s="8"/>
      <c r="R278" s="8"/>
      <c r="S278" s="8"/>
      <c r="T278" s="8"/>
      <c r="U278" s="8"/>
      <c r="V278" s="8"/>
      <c r="W278" s="8"/>
    </row>
    <row r="279" spans="6:23" s="1" customFormat="1" x14ac:dyDescent="0.2">
      <c r="F279" s="8"/>
      <c r="G279" s="8"/>
      <c r="H279" s="8"/>
      <c r="I279" s="8"/>
      <c r="J279" s="8"/>
      <c r="K279" s="79"/>
      <c r="L279" s="8"/>
      <c r="M279" s="8"/>
      <c r="N279" s="8"/>
      <c r="O279" s="8"/>
      <c r="P279" s="77"/>
      <c r="Q279" s="8"/>
      <c r="R279" s="8"/>
      <c r="S279" s="8"/>
      <c r="T279" s="8"/>
      <c r="U279" s="8"/>
      <c r="V279" s="8"/>
      <c r="W279" s="8"/>
    </row>
    <row r="280" spans="6:23" s="1" customFormat="1" x14ac:dyDescent="0.2">
      <c r="F280" s="8"/>
      <c r="G280" s="8"/>
      <c r="H280" s="8"/>
      <c r="I280" s="8"/>
      <c r="J280" s="8"/>
      <c r="K280" s="79"/>
      <c r="L280" s="8"/>
      <c r="M280" s="8"/>
      <c r="N280" s="8"/>
      <c r="O280" s="8"/>
      <c r="P280" s="77"/>
      <c r="Q280" s="8"/>
      <c r="R280" s="8"/>
      <c r="S280" s="8"/>
      <c r="T280" s="8"/>
      <c r="U280" s="8"/>
      <c r="V280" s="8"/>
      <c r="W280" s="8"/>
    </row>
    <row r="281" spans="6:23" s="1" customFormat="1" x14ac:dyDescent="0.2">
      <c r="F281" s="8"/>
      <c r="G281" s="8"/>
      <c r="H281" s="8"/>
      <c r="I281" s="8"/>
      <c r="J281" s="8"/>
      <c r="K281" s="79"/>
      <c r="L281" s="8"/>
      <c r="M281" s="8"/>
      <c r="N281" s="8"/>
      <c r="O281" s="8"/>
      <c r="P281" s="77"/>
      <c r="Q281" s="8"/>
      <c r="R281" s="8"/>
      <c r="S281" s="8"/>
      <c r="T281" s="8"/>
      <c r="U281" s="8"/>
      <c r="V281" s="8"/>
      <c r="W281" s="8"/>
    </row>
    <row r="282" spans="6:23" s="1" customFormat="1" x14ac:dyDescent="0.2">
      <c r="F282" s="8"/>
      <c r="G282" s="8"/>
      <c r="H282" s="8"/>
      <c r="I282" s="8"/>
      <c r="J282" s="8"/>
      <c r="K282" s="79"/>
      <c r="L282" s="8"/>
      <c r="M282" s="8"/>
      <c r="N282" s="8"/>
      <c r="O282" s="8"/>
      <c r="P282" s="77"/>
      <c r="Q282" s="8"/>
      <c r="R282" s="8"/>
      <c r="S282" s="8"/>
      <c r="T282" s="8"/>
      <c r="U282" s="8"/>
      <c r="V282" s="8"/>
      <c r="W282" s="8"/>
    </row>
    <row r="283" spans="6:23" s="1" customFormat="1" x14ac:dyDescent="0.2">
      <c r="F283" s="8"/>
      <c r="G283" s="8"/>
      <c r="H283" s="8"/>
      <c r="I283" s="8"/>
      <c r="J283" s="8"/>
      <c r="K283" s="79"/>
      <c r="L283" s="8"/>
      <c r="M283" s="8"/>
      <c r="N283" s="8"/>
      <c r="O283" s="8"/>
      <c r="P283" s="77"/>
      <c r="Q283" s="8"/>
      <c r="R283" s="8"/>
      <c r="S283" s="8"/>
      <c r="T283" s="8"/>
      <c r="U283" s="8"/>
      <c r="V283" s="8"/>
      <c r="W283" s="8"/>
    </row>
    <row r="284" spans="6:23" s="1" customFormat="1" x14ac:dyDescent="0.2">
      <c r="F284" s="8"/>
      <c r="G284" s="8"/>
      <c r="H284" s="8"/>
      <c r="I284" s="8"/>
      <c r="J284" s="8"/>
      <c r="K284" s="79"/>
      <c r="L284" s="8"/>
      <c r="M284" s="8"/>
      <c r="N284" s="8"/>
      <c r="O284" s="8"/>
      <c r="P284" s="77"/>
      <c r="Q284" s="8"/>
      <c r="R284" s="8"/>
      <c r="S284" s="8"/>
      <c r="T284" s="8"/>
      <c r="U284" s="8"/>
      <c r="V284" s="8"/>
      <c r="W284" s="8"/>
    </row>
    <row r="285" spans="6:23" s="1" customFormat="1" x14ac:dyDescent="0.2">
      <c r="F285" s="8"/>
      <c r="G285" s="8"/>
      <c r="H285" s="8"/>
      <c r="I285" s="8"/>
      <c r="J285" s="8"/>
      <c r="K285" s="79"/>
      <c r="L285" s="8"/>
      <c r="M285" s="8"/>
      <c r="N285" s="8"/>
      <c r="O285" s="8"/>
      <c r="P285" s="77"/>
      <c r="Q285" s="8"/>
      <c r="R285" s="8"/>
      <c r="S285" s="8"/>
      <c r="T285" s="8"/>
      <c r="U285" s="8"/>
      <c r="V285" s="8"/>
      <c r="W285" s="8"/>
    </row>
    <row r="286" spans="6:23" s="1" customFormat="1" x14ac:dyDescent="0.2">
      <c r="F286" s="8"/>
      <c r="G286" s="8"/>
      <c r="H286" s="8"/>
      <c r="I286" s="8"/>
      <c r="J286" s="8"/>
      <c r="K286" s="79"/>
      <c r="L286" s="8"/>
      <c r="M286" s="8"/>
      <c r="N286" s="8"/>
      <c r="O286" s="8"/>
      <c r="P286" s="77"/>
      <c r="Q286" s="8"/>
      <c r="R286" s="8"/>
      <c r="S286" s="8"/>
      <c r="T286" s="8"/>
      <c r="U286" s="8"/>
      <c r="V286" s="8"/>
      <c r="W286" s="8"/>
    </row>
    <row r="287" spans="6:23" s="1" customFormat="1" x14ac:dyDescent="0.2">
      <c r="F287" s="8"/>
      <c r="G287" s="8"/>
      <c r="H287" s="8"/>
      <c r="I287" s="8"/>
      <c r="J287" s="8"/>
      <c r="K287" s="79"/>
      <c r="L287" s="8"/>
      <c r="M287" s="8"/>
      <c r="N287" s="8"/>
      <c r="O287" s="8"/>
      <c r="P287" s="77"/>
      <c r="Q287" s="8"/>
      <c r="R287" s="8"/>
      <c r="S287" s="8"/>
      <c r="T287" s="8"/>
      <c r="U287" s="8"/>
      <c r="V287" s="8"/>
      <c r="W287" s="8"/>
    </row>
    <row r="288" spans="6:23" s="1" customFormat="1" x14ac:dyDescent="0.2">
      <c r="F288" s="8"/>
      <c r="G288" s="8"/>
      <c r="H288" s="8"/>
      <c r="I288" s="8"/>
      <c r="J288" s="8"/>
      <c r="K288" s="79"/>
      <c r="L288" s="8"/>
      <c r="M288" s="8"/>
      <c r="N288" s="8"/>
      <c r="O288" s="8"/>
      <c r="P288" s="77"/>
      <c r="Q288" s="8"/>
      <c r="R288" s="8"/>
      <c r="S288" s="8"/>
      <c r="T288" s="8"/>
      <c r="U288" s="8"/>
      <c r="V288" s="8"/>
      <c r="W288" s="8"/>
    </row>
    <row r="289" spans="6:23" s="1" customFormat="1" x14ac:dyDescent="0.2">
      <c r="F289" s="8"/>
      <c r="G289" s="8"/>
      <c r="H289" s="8"/>
      <c r="I289" s="8"/>
      <c r="J289" s="8"/>
      <c r="K289" s="79"/>
      <c r="L289" s="8"/>
      <c r="M289" s="8"/>
      <c r="N289" s="8"/>
      <c r="O289" s="8"/>
      <c r="P289" s="77"/>
      <c r="Q289" s="8"/>
      <c r="R289" s="8"/>
      <c r="S289" s="8"/>
      <c r="T289" s="8"/>
      <c r="U289" s="8"/>
      <c r="V289" s="8"/>
      <c r="W289" s="8"/>
    </row>
    <row r="290" spans="6:23" s="1" customFormat="1" x14ac:dyDescent="0.2">
      <c r="F290" s="8"/>
      <c r="G290" s="8"/>
      <c r="H290" s="8"/>
      <c r="I290" s="8"/>
      <c r="J290" s="8"/>
      <c r="K290" s="79"/>
      <c r="L290" s="8"/>
      <c r="M290" s="8"/>
      <c r="N290" s="8"/>
      <c r="O290" s="8"/>
      <c r="P290" s="77"/>
      <c r="Q290" s="8"/>
      <c r="R290" s="8"/>
      <c r="S290" s="8"/>
      <c r="T290" s="8"/>
      <c r="U290" s="8"/>
      <c r="V290" s="8"/>
      <c r="W290" s="8"/>
    </row>
    <row r="291" spans="6:23" s="1" customFormat="1" x14ac:dyDescent="0.2">
      <c r="F291" s="8"/>
      <c r="G291" s="8"/>
      <c r="H291" s="8"/>
      <c r="I291" s="8"/>
      <c r="J291" s="8"/>
      <c r="K291" s="79"/>
      <c r="L291" s="8"/>
      <c r="M291" s="8"/>
      <c r="N291" s="8"/>
      <c r="O291" s="8"/>
      <c r="P291" s="77"/>
      <c r="Q291" s="8"/>
      <c r="R291" s="8"/>
      <c r="S291" s="8"/>
      <c r="T291" s="8"/>
      <c r="U291" s="8"/>
      <c r="V291" s="8"/>
      <c r="W291" s="8"/>
    </row>
    <row r="292" spans="6:23" s="1" customFormat="1" x14ac:dyDescent="0.2">
      <c r="F292" s="8"/>
      <c r="G292" s="8"/>
      <c r="H292" s="8"/>
      <c r="I292" s="8"/>
      <c r="J292" s="8"/>
      <c r="K292" s="79"/>
      <c r="L292" s="8"/>
      <c r="M292" s="8"/>
      <c r="N292" s="8"/>
      <c r="O292" s="8"/>
      <c r="P292" s="77"/>
      <c r="Q292" s="8"/>
      <c r="R292" s="8"/>
      <c r="S292" s="8"/>
      <c r="T292" s="8"/>
      <c r="U292" s="8"/>
      <c r="V292" s="8"/>
      <c r="W292" s="8"/>
    </row>
    <row r="293" spans="6:23" s="1" customFormat="1" x14ac:dyDescent="0.2">
      <c r="F293" s="8"/>
      <c r="G293" s="8"/>
      <c r="H293" s="8"/>
      <c r="I293" s="8"/>
      <c r="J293" s="8"/>
      <c r="K293" s="79"/>
      <c r="L293" s="8"/>
      <c r="M293" s="8"/>
      <c r="N293" s="8"/>
      <c r="O293" s="8"/>
      <c r="P293" s="77"/>
      <c r="Q293" s="8"/>
      <c r="R293" s="8"/>
      <c r="S293" s="8"/>
      <c r="T293" s="8"/>
      <c r="U293" s="8"/>
      <c r="V293" s="8"/>
      <c r="W293" s="8"/>
    </row>
    <row r="294" spans="6:23" s="1" customFormat="1" x14ac:dyDescent="0.2">
      <c r="F294" s="8"/>
      <c r="G294" s="8"/>
      <c r="H294" s="8"/>
      <c r="I294" s="8"/>
      <c r="J294" s="8"/>
      <c r="K294" s="79"/>
      <c r="L294" s="8"/>
      <c r="M294" s="8"/>
      <c r="N294" s="8"/>
      <c r="O294" s="8"/>
      <c r="P294" s="77"/>
      <c r="Q294" s="8"/>
      <c r="R294" s="8"/>
      <c r="S294" s="8"/>
      <c r="T294" s="8"/>
      <c r="U294" s="8"/>
      <c r="V294" s="8"/>
      <c r="W294" s="8"/>
    </row>
    <row r="295" spans="6:23" s="1" customFormat="1" x14ac:dyDescent="0.2">
      <c r="F295" s="8"/>
      <c r="G295" s="8"/>
      <c r="H295" s="8"/>
      <c r="I295" s="8"/>
      <c r="J295" s="8"/>
      <c r="K295" s="79"/>
      <c r="L295" s="8"/>
      <c r="M295" s="8"/>
      <c r="N295" s="8"/>
      <c r="O295" s="8"/>
      <c r="P295" s="77"/>
      <c r="Q295" s="8"/>
      <c r="R295" s="8"/>
      <c r="S295" s="8"/>
      <c r="T295" s="8"/>
      <c r="U295" s="8"/>
      <c r="V295" s="8"/>
      <c r="W295" s="8"/>
    </row>
    <row r="296" spans="6:23" s="1" customFormat="1" x14ac:dyDescent="0.2">
      <c r="F296" s="8"/>
      <c r="G296" s="8"/>
      <c r="H296" s="8"/>
      <c r="I296" s="8"/>
      <c r="J296" s="8"/>
      <c r="K296" s="79"/>
      <c r="L296" s="8"/>
      <c r="M296" s="8"/>
      <c r="N296" s="8"/>
      <c r="O296" s="8"/>
      <c r="P296" s="77"/>
      <c r="Q296" s="8"/>
      <c r="R296" s="8"/>
      <c r="S296" s="8"/>
      <c r="T296" s="8"/>
      <c r="U296" s="8"/>
      <c r="V296" s="8"/>
      <c r="W296" s="8"/>
    </row>
    <row r="297" spans="6:23" s="1" customFormat="1" x14ac:dyDescent="0.2">
      <c r="F297" s="8"/>
      <c r="G297" s="8"/>
      <c r="H297" s="8"/>
      <c r="I297" s="8"/>
      <c r="J297" s="8"/>
      <c r="K297" s="79"/>
      <c r="L297" s="8"/>
      <c r="M297" s="8"/>
      <c r="N297" s="8"/>
      <c r="O297" s="8"/>
      <c r="P297" s="77"/>
      <c r="Q297" s="8"/>
      <c r="R297" s="8"/>
      <c r="S297" s="8"/>
      <c r="T297" s="8"/>
      <c r="U297" s="8"/>
      <c r="V297" s="8"/>
      <c r="W297" s="8"/>
    </row>
    <row r="298" spans="6:23" s="1" customFormat="1" x14ac:dyDescent="0.2">
      <c r="F298" s="8"/>
      <c r="G298" s="8"/>
      <c r="H298" s="8"/>
      <c r="I298" s="8"/>
      <c r="J298" s="8"/>
      <c r="K298" s="79"/>
      <c r="L298" s="8"/>
      <c r="M298" s="8"/>
      <c r="N298" s="8"/>
      <c r="O298" s="8"/>
      <c r="P298" s="77"/>
      <c r="Q298" s="8"/>
      <c r="R298" s="8"/>
      <c r="S298" s="8"/>
      <c r="T298" s="8"/>
      <c r="U298" s="8"/>
      <c r="V298" s="8"/>
      <c r="W298" s="8"/>
    </row>
    <row r="299" spans="6:23" s="1" customFormat="1" x14ac:dyDescent="0.2">
      <c r="F299" s="8"/>
      <c r="G299" s="8"/>
      <c r="H299" s="8"/>
      <c r="I299" s="8"/>
      <c r="J299" s="8"/>
      <c r="K299" s="79"/>
      <c r="L299" s="8"/>
      <c r="M299" s="8"/>
      <c r="N299" s="8"/>
      <c r="O299" s="8"/>
      <c r="P299" s="77"/>
      <c r="Q299" s="8"/>
      <c r="R299" s="8"/>
      <c r="S299" s="8"/>
      <c r="T299" s="8"/>
      <c r="U299" s="8"/>
      <c r="V299" s="8"/>
      <c r="W299" s="8"/>
    </row>
    <row r="300" spans="6:23" s="1" customFormat="1" x14ac:dyDescent="0.2">
      <c r="F300" s="8"/>
      <c r="G300" s="8"/>
      <c r="H300" s="8"/>
      <c r="I300" s="8"/>
      <c r="J300" s="8"/>
      <c r="K300" s="79"/>
      <c r="L300" s="8"/>
      <c r="M300" s="8"/>
      <c r="N300" s="8"/>
      <c r="O300" s="8"/>
      <c r="P300" s="77"/>
      <c r="Q300" s="8"/>
      <c r="R300" s="8"/>
      <c r="S300" s="8"/>
      <c r="T300" s="8"/>
      <c r="U300" s="8"/>
      <c r="V300" s="8"/>
      <c r="W300" s="8"/>
    </row>
    <row r="301" spans="6:23" s="1" customFormat="1" x14ac:dyDescent="0.2">
      <c r="F301" s="8"/>
      <c r="G301" s="8"/>
      <c r="H301" s="8"/>
      <c r="I301" s="8"/>
      <c r="J301" s="8"/>
      <c r="K301" s="79"/>
      <c r="L301" s="8"/>
      <c r="M301" s="8"/>
      <c r="N301" s="8"/>
      <c r="O301" s="8"/>
      <c r="P301" s="77"/>
      <c r="Q301" s="8"/>
      <c r="R301" s="8"/>
      <c r="S301" s="8"/>
      <c r="T301" s="8"/>
      <c r="U301" s="8"/>
      <c r="V301" s="8"/>
      <c r="W301" s="8"/>
    </row>
    <row r="302" spans="6:23" s="1" customFormat="1" x14ac:dyDescent="0.2">
      <c r="F302" s="8"/>
      <c r="G302" s="8"/>
      <c r="H302" s="8"/>
      <c r="I302" s="8"/>
      <c r="J302" s="8"/>
      <c r="K302" s="79"/>
      <c r="L302" s="8"/>
      <c r="M302" s="8"/>
      <c r="N302" s="8"/>
      <c r="O302" s="8"/>
      <c r="P302" s="77"/>
      <c r="Q302" s="8"/>
      <c r="R302" s="8"/>
      <c r="S302" s="8"/>
      <c r="T302" s="8"/>
      <c r="U302" s="8"/>
      <c r="V302" s="8"/>
      <c r="W302" s="8"/>
    </row>
    <row r="303" spans="6:23" s="1" customFormat="1" x14ac:dyDescent="0.2">
      <c r="F303" s="8"/>
      <c r="G303" s="8"/>
      <c r="H303" s="8"/>
      <c r="I303" s="8"/>
      <c r="J303" s="8"/>
      <c r="K303" s="79"/>
      <c r="L303" s="8"/>
      <c r="M303" s="8"/>
      <c r="N303" s="8"/>
      <c r="O303" s="8"/>
      <c r="P303" s="77"/>
      <c r="Q303" s="8"/>
      <c r="R303" s="8"/>
      <c r="S303" s="8"/>
      <c r="T303" s="8"/>
      <c r="U303" s="8"/>
      <c r="V303" s="8"/>
      <c r="W303" s="8"/>
    </row>
    <row r="304" spans="6:23" s="1" customFormat="1" x14ac:dyDescent="0.2">
      <c r="F304" s="8"/>
      <c r="G304" s="8"/>
      <c r="H304" s="8"/>
      <c r="I304" s="8"/>
      <c r="J304" s="8"/>
      <c r="K304" s="79"/>
      <c r="L304" s="8"/>
      <c r="M304" s="8"/>
      <c r="N304" s="8"/>
      <c r="O304" s="8"/>
      <c r="P304" s="77"/>
      <c r="Q304" s="8"/>
      <c r="R304" s="8"/>
      <c r="S304" s="8"/>
      <c r="T304" s="8"/>
      <c r="U304" s="8"/>
      <c r="V304" s="8"/>
      <c r="W304" s="8"/>
    </row>
    <row r="305" spans="6:23" s="1" customFormat="1" x14ac:dyDescent="0.2">
      <c r="F305" s="8"/>
      <c r="G305" s="8"/>
      <c r="H305" s="8"/>
      <c r="I305" s="8"/>
      <c r="J305" s="8"/>
      <c r="K305" s="79"/>
      <c r="L305" s="8"/>
      <c r="M305" s="8"/>
      <c r="N305" s="8"/>
      <c r="O305" s="8"/>
      <c r="P305" s="77"/>
      <c r="Q305" s="8"/>
      <c r="R305" s="8"/>
      <c r="S305" s="8"/>
      <c r="T305" s="8"/>
      <c r="U305" s="8"/>
      <c r="V305" s="8"/>
      <c r="W305" s="8"/>
    </row>
    <row r="306" spans="6:23" s="1" customFormat="1" x14ac:dyDescent="0.2">
      <c r="F306" s="8"/>
      <c r="G306" s="8"/>
      <c r="H306" s="8"/>
      <c r="I306" s="8"/>
      <c r="J306" s="8"/>
      <c r="K306" s="79"/>
      <c r="L306" s="8"/>
      <c r="M306" s="8"/>
      <c r="N306" s="8"/>
      <c r="O306" s="8"/>
      <c r="P306" s="77"/>
      <c r="Q306" s="8"/>
      <c r="R306" s="8"/>
      <c r="S306" s="8"/>
      <c r="T306" s="8"/>
      <c r="U306" s="8"/>
      <c r="V306" s="8"/>
      <c r="W306" s="8"/>
    </row>
    <row r="307" spans="6:23" s="1" customFormat="1" x14ac:dyDescent="0.2">
      <c r="F307" s="8"/>
      <c r="G307" s="8"/>
      <c r="H307" s="8"/>
      <c r="I307" s="8"/>
      <c r="J307" s="8"/>
      <c r="K307" s="79"/>
      <c r="L307" s="8"/>
      <c r="M307" s="8"/>
      <c r="N307" s="8"/>
      <c r="O307" s="8"/>
      <c r="P307" s="77"/>
      <c r="Q307" s="8"/>
      <c r="R307" s="8"/>
      <c r="S307" s="8"/>
      <c r="T307" s="8"/>
      <c r="U307" s="8"/>
      <c r="V307" s="8"/>
      <c r="W307" s="8"/>
    </row>
    <row r="308" spans="6:23" s="1" customFormat="1" x14ac:dyDescent="0.2">
      <c r="F308" s="8"/>
      <c r="G308" s="8"/>
      <c r="H308" s="8"/>
      <c r="I308" s="8"/>
      <c r="J308" s="8"/>
      <c r="K308" s="79"/>
      <c r="L308" s="8"/>
      <c r="M308" s="8"/>
      <c r="N308" s="8"/>
      <c r="O308" s="8"/>
      <c r="P308" s="77"/>
      <c r="Q308" s="8"/>
      <c r="R308" s="8"/>
      <c r="S308" s="8"/>
      <c r="T308" s="8"/>
      <c r="U308" s="8"/>
      <c r="V308" s="8"/>
      <c r="W308" s="8"/>
    </row>
    <row r="309" spans="6:23" s="1" customFormat="1" x14ac:dyDescent="0.2">
      <c r="F309" s="8"/>
      <c r="G309" s="8"/>
      <c r="H309" s="8"/>
      <c r="I309" s="8"/>
      <c r="J309" s="8"/>
      <c r="K309" s="79"/>
      <c r="L309" s="8"/>
      <c r="M309" s="8"/>
      <c r="N309" s="8"/>
      <c r="O309" s="8"/>
      <c r="P309" s="77"/>
      <c r="Q309" s="8"/>
      <c r="R309" s="8"/>
      <c r="S309" s="8"/>
      <c r="T309" s="8"/>
      <c r="U309" s="8"/>
      <c r="V309" s="8"/>
      <c r="W309" s="8"/>
    </row>
    <row r="310" spans="6:23" s="1" customFormat="1" x14ac:dyDescent="0.2">
      <c r="F310" s="8"/>
      <c r="G310" s="8"/>
      <c r="H310" s="8"/>
      <c r="I310" s="8"/>
      <c r="J310" s="8"/>
      <c r="K310" s="79"/>
      <c r="L310" s="8"/>
      <c r="M310" s="8"/>
      <c r="N310" s="8"/>
      <c r="O310" s="8"/>
      <c r="P310" s="77"/>
      <c r="Q310" s="8"/>
      <c r="R310" s="8"/>
      <c r="S310" s="8"/>
      <c r="T310" s="8"/>
      <c r="U310" s="8"/>
      <c r="V310" s="8"/>
      <c r="W310" s="8"/>
    </row>
    <row r="311" spans="6:23" s="1" customFormat="1" x14ac:dyDescent="0.2">
      <c r="F311" s="8"/>
      <c r="G311" s="8"/>
      <c r="H311" s="8"/>
      <c r="I311" s="8"/>
      <c r="J311" s="8"/>
      <c r="K311" s="79"/>
      <c r="L311" s="8"/>
      <c r="M311" s="8"/>
      <c r="N311" s="8"/>
      <c r="O311" s="8"/>
      <c r="P311" s="77"/>
      <c r="Q311" s="8"/>
      <c r="R311" s="8"/>
      <c r="S311" s="8"/>
      <c r="T311" s="8"/>
      <c r="U311" s="8"/>
      <c r="V311" s="8"/>
      <c r="W311" s="8"/>
    </row>
    <row r="312" spans="6:23" s="1" customFormat="1" x14ac:dyDescent="0.2">
      <c r="F312" s="8"/>
      <c r="G312" s="8"/>
      <c r="H312" s="8"/>
      <c r="I312" s="8"/>
      <c r="J312" s="8"/>
      <c r="K312" s="79"/>
      <c r="L312" s="8"/>
      <c r="M312" s="8"/>
      <c r="N312" s="8"/>
      <c r="O312" s="8"/>
      <c r="P312" s="77"/>
      <c r="Q312" s="8"/>
      <c r="R312" s="8"/>
      <c r="S312" s="8"/>
      <c r="T312" s="8"/>
      <c r="U312" s="8"/>
      <c r="V312" s="8"/>
      <c r="W312" s="8"/>
    </row>
    <row r="313" spans="6:23" s="1" customFormat="1" x14ac:dyDescent="0.2">
      <c r="F313" s="8"/>
      <c r="G313" s="8"/>
      <c r="H313" s="8"/>
      <c r="I313" s="8"/>
      <c r="J313" s="8"/>
      <c r="K313" s="79"/>
      <c r="L313" s="8"/>
      <c r="M313" s="8"/>
      <c r="N313" s="8"/>
      <c r="O313" s="8"/>
      <c r="P313" s="77"/>
      <c r="Q313" s="8"/>
      <c r="R313" s="8"/>
      <c r="S313" s="8"/>
      <c r="T313" s="8"/>
      <c r="U313" s="8"/>
      <c r="V313" s="8"/>
      <c r="W313" s="8"/>
    </row>
    <row r="314" spans="6:23" s="1" customFormat="1" x14ac:dyDescent="0.2">
      <c r="F314" s="8"/>
      <c r="G314" s="8"/>
      <c r="H314" s="8"/>
      <c r="I314" s="8"/>
      <c r="J314" s="8"/>
      <c r="K314" s="79"/>
      <c r="L314" s="8"/>
      <c r="M314" s="8"/>
      <c r="N314" s="8"/>
      <c r="O314" s="8"/>
      <c r="P314" s="77"/>
      <c r="Q314" s="8"/>
      <c r="R314" s="8"/>
      <c r="S314" s="8"/>
      <c r="T314" s="8"/>
      <c r="U314" s="8"/>
      <c r="V314" s="8"/>
      <c r="W314" s="8"/>
    </row>
    <row r="315" spans="6:23" s="1" customFormat="1" x14ac:dyDescent="0.2">
      <c r="F315" s="8"/>
      <c r="G315" s="8"/>
      <c r="H315" s="8"/>
      <c r="I315" s="8"/>
      <c r="J315" s="8"/>
      <c r="K315" s="79"/>
      <c r="L315" s="8"/>
      <c r="M315" s="8"/>
      <c r="N315" s="8"/>
      <c r="O315" s="8"/>
      <c r="P315" s="77"/>
      <c r="Q315" s="8"/>
      <c r="R315" s="8"/>
      <c r="S315" s="8"/>
      <c r="T315" s="8"/>
      <c r="U315" s="8"/>
      <c r="V315" s="8"/>
      <c r="W315" s="8"/>
    </row>
    <row r="316" spans="6:23" s="1" customFormat="1" x14ac:dyDescent="0.2">
      <c r="F316" s="8"/>
      <c r="G316" s="8"/>
      <c r="H316" s="8"/>
      <c r="I316" s="8"/>
      <c r="J316" s="8"/>
      <c r="K316" s="79"/>
      <c r="L316" s="8"/>
      <c r="M316" s="8"/>
      <c r="N316" s="8"/>
      <c r="O316" s="8"/>
      <c r="P316" s="77"/>
      <c r="Q316" s="8"/>
      <c r="R316" s="8"/>
      <c r="S316" s="8"/>
      <c r="T316" s="8"/>
      <c r="U316" s="8"/>
      <c r="V316" s="8"/>
      <c r="W316" s="8"/>
    </row>
    <row r="317" spans="6:23" s="1" customFormat="1" x14ac:dyDescent="0.2">
      <c r="F317" s="8"/>
      <c r="G317" s="8"/>
      <c r="H317" s="8"/>
      <c r="I317" s="8"/>
      <c r="J317" s="8"/>
      <c r="K317" s="79"/>
      <c r="L317" s="8"/>
      <c r="M317" s="8"/>
      <c r="N317" s="8"/>
      <c r="O317" s="8"/>
      <c r="P317" s="77"/>
      <c r="Q317" s="8"/>
      <c r="R317" s="8"/>
      <c r="S317" s="8"/>
      <c r="T317" s="8"/>
      <c r="U317" s="8"/>
      <c r="V317" s="8"/>
      <c r="W317" s="8"/>
    </row>
    <row r="318" spans="6:23" s="1" customFormat="1" x14ac:dyDescent="0.2">
      <c r="F318" s="8"/>
      <c r="G318" s="8"/>
      <c r="H318" s="8"/>
      <c r="I318" s="8"/>
      <c r="J318" s="8"/>
      <c r="K318" s="79"/>
      <c r="L318" s="8"/>
      <c r="M318" s="8"/>
      <c r="N318" s="8"/>
      <c r="O318" s="8"/>
      <c r="P318" s="77"/>
      <c r="Q318" s="8"/>
      <c r="R318" s="8"/>
      <c r="S318" s="8"/>
      <c r="T318" s="8"/>
      <c r="U318" s="8"/>
      <c r="V318" s="8"/>
      <c r="W318" s="8"/>
    </row>
    <row r="319" spans="6:23" s="1" customFormat="1" x14ac:dyDescent="0.2">
      <c r="F319" s="8"/>
      <c r="G319" s="8"/>
      <c r="H319" s="8"/>
      <c r="I319" s="8"/>
      <c r="J319" s="8"/>
      <c r="K319" s="79"/>
      <c r="L319" s="8"/>
      <c r="M319" s="8"/>
      <c r="N319" s="8"/>
      <c r="O319" s="8"/>
      <c r="P319" s="77"/>
      <c r="Q319" s="8"/>
      <c r="R319" s="8"/>
      <c r="S319" s="8"/>
      <c r="T319" s="8"/>
      <c r="U319" s="8"/>
      <c r="V319" s="8"/>
      <c r="W319" s="8"/>
    </row>
    <row r="320" spans="6:23" s="1" customFormat="1" x14ac:dyDescent="0.2">
      <c r="F320" s="8"/>
      <c r="G320" s="8"/>
      <c r="H320" s="8"/>
      <c r="I320" s="8"/>
      <c r="J320" s="8"/>
      <c r="K320" s="79"/>
      <c r="L320" s="8"/>
      <c r="M320" s="8"/>
      <c r="N320" s="8"/>
      <c r="O320" s="8"/>
      <c r="P320" s="77"/>
      <c r="Q320" s="8"/>
      <c r="R320" s="8"/>
      <c r="S320" s="8"/>
      <c r="T320" s="8"/>
      <c r="U320" s="8"/>
      <c r="V320" s="8"/>
      <c r="W320" s="8"/>
    </row>
    <row r="321" spans="6:23" s="1" customFormat="1" x14ac:dyDescent="0.2">
      <c r="F321" s="8"/>
      <c r="G321" s="8"/>
      <c r="H321" s="8"/>
      <c r="I321" s="8"/>
      <c r="J321" s="8"/>
      <c r="K321" s="79"/>
      <c r="L321" s="8"/>
      <c r="M321" s="8"/>
      <c r="N321" s="8"/>
      <c r="O321" s="8"/>
      <c r="P321" s="77"/>
      <c r="Q321" s="8"/>
      <c r="R321" s="8"/>
      <c r="S321" s="8"/>
      <c r="T321" s="8"/>
      <c r="U321" s="8"/>
      <c r="V321" s="8"/>
      <c r="W321" s="8"/>
    </row>
    <row r="322" spans="6:23" s="1" customFormat="1" x14ac:dyDescent="0.2">
      <c r="F322" s="8"/>
      <c r="G322" s="8"/>
      <c r="H322" s="8"/>
      <c r="I322" s="8"/>
      <c r="J322" s="8"/>
      <c r="K322" s="79"/>
      <c r="L322" s="8"/>
      <c r="M322" s="8"/>
      <c r="N322" s="8"/>
      <c r="O322" s="8"/>
      <c r="P322" s="77"/>
      <c r="Q322" s="8"/>
      <c r="R322" s="8"/>
      <c r="S322" s="8"/>
      <c r="T322" s="8"/>
      <c r="U322" s="8"/>
      <c r="V322" s="8"/>
      <c r="W322" s="8"/>
    </row>
    <row r="323" spans="6:23" s="1" customFormat="1" x14ac:dyDescent="0.2">
      <c r="F323" s="8"/>
      <c r="G323" s="8"/>
      <c r="H323" s="8"/>
      <c r="I323" s="8"/>
      <c r="J323" s="8"/>
      <c r="K323" s="79"/>
      <c r="L323" s="8"/>
      <c r="M323" s="8"/>
      <c r="N323" s="8"/>
      <c r="O323" s="8"/>
      <c r="P323" s="77"/>
      <c r="Q323" s="8"/>
      <c r="R323" s="8"/>
      <c r="S323" s="8"/>
      <c r="T323" s="8"/>
      <c r="U323" s="8"/>
      <c r="V323" s="8"/>
      <c r="W323" s="8"/>
    </row>
    <row r="324" spans="6:23" s="1" customFormat="1" x14ac:dyDescent="0.2">
      <c r="F324" s="8"/>
      <c r="G324" s="8"/>
      <c r="H324" s="8"/>
      <c r="I324" s="8"/>
      <c r="J324" s="8"/>
      <c r="K324" s="79"/>
      <c r="L324" s="8"/>
      <c r="M324" s="8"/>
      <c r="N324" s="8"/>
      <c r="O324" s="8"/>
      <c r="P324" s="77"/>
      <c r="Q324" s="8"/>
      <c r="R324" s="8"/>
      <c r="S324" s="8"/>
      <c r="T324" s="8"/>
      <c r="U324" s="8"/>
      <c r="V324" s="8"/>
      <c r="W324" s="8"/>
    </row>
    <row r="325" spans="6:23" s="1" customFormat="1" x14ac:dyDescent="0.2">
      <c r="F325" s="8"/>
      <c r="G325" s="8"/>
      <c r="H325" s="8"/>
      <c r="I325" s="8"/>
      <c r="J325" s="8"/>
      <c r="K325" s="79"/>
      <c r="L325" s="8"/>
      <c r="M325" s="8"/>
      <c r="N325" s="8"/>
      <c r="O325" s="8"/>
      <c r="P325" s="77"/>
      <c r="Q325" s="8"/>
      <c r="R325" s="8"/>
      <c r="S325" s="8"/>
      <c r="T325" s="8"/>
      <c r="U325" s="8"/>
      <c r="V325" s="8"/>
      <c r="W325" s="8"/>
    </row>
    <row r="326" spans="6:23" s="1" customFormat="1" x14ac:dyDescent="0.2">
      <c r="F326" s="8"/>
      <c r="G326" s="8"/>
      <c r="H326" s="8"/>
      <c r="I326" s="8"/>
      <c r="J326" s="8"/>
      <c r="K326" s="79"/>
      <c r="L326" s="8"/>
      <c r="M326" s="8"/>
      <c r="N326" s="8"/>
      <c r="O326" s="8"/>
      <c r="P326" s="77"/>
      <c r="Q326" s="8"/>
      <c r="R326" s="8"/>
      <c r="S326" s="8"/>
      <c r="T326" s="8"/>
      <c r="U326" s="8"/>
      <c r="V326" s="8"/>
      <c r="W326" s="8"/>
    </row>
    <row r="327" spans="6:23" s="1" customFormat="1" x14ac:dyDescent="0.2">
      <c r="F327" s="8"/>
      <c r="G327" s="8"/>
      <c r="H327" s="8"/>
      <c r="I327" s="8"/>
      <c r="J327" s="8"/>
      <c r="K327" s="79"/>
      <c r="L327" s="8"/>
      <c r="M327" s="8"/>
      <c r="N327" s="8"/>
      <c r="O327" s="8"/>
      <c r="P327" s="77"/>
      <c r="Q327" s="8"/>
      <c r="R327" s="8"/>
      <c r="S327" s="8"/>
      <c r="T327" s="8"/>
      <c r="U327" s="8"/>
      <c r="V327" s="8"/>
      <c r="W327" s="8"/>
    </row>
    <row r="328" spans="6:23" s="1" customFormat="1" x14ac:dyDescent="0.2">
      <c r="F328" s="8"/>
      <c r="G328" s="8"/>
      <c r="H328" s="8"/>
      <c r="I328" s="8"/>
      <c r="J328" s="8"/>
      <c r="K328" s="79"/>
      <c r="L328" s="8"/>
      <c r="M328" s="8"/>
      <c r="N328" s="8"/>
      <c r="O328" s="8"/>
      <c r="P328" s="77"/>
      <c r="Q328" s="8"/>
      <c r="R328" s="8"/>
      <c r="S328" s="8"/>
      <c r="T328" s="8"/>
      <c r="U328" s="8"/>
      <c r="V328" s="8"/>
      <c r="W328" s="8"/>
    </row>
    <row r="329" spans="6:23" s="1" customFormat="1" x14ac:dyDescent="0.2">
      <c r="F329" s="8"/>
      <c r="G329" s="8"/>
      <c r="H329" s="8"/>
      <c r="I329" s="8"/>
      <c r="J329" s="8"/>
      <c r="K329" s="79"/>
      <c r="L329" s="8"/>
      <c r="M329" s="8"/>
      <c r="N329" s="8"/>
      <c r="O329" s="8"/>
      <c r="P329" s="77"/>
      <c r="Q329" s="8"/>
      <c r="R329" s="8"/>
      <c r="S329" s="8"/>
      <c r="T329" s="8"/>
      <c r="U329" s="8"/>
      <c r="V329" s="8"/>
      <c r="W329" s="8"/>
    </row>
    <row r="330" spans="6:23" s="1" customFormat="1" x14ac:dyDescent="0.2">
      <c r="F330" s="8"/>
      <c r="G330" s="8"/>
      <c r="H330" s="8"/>
      <c r="I330" s="8"/>
      <c r="J330" s="8"/>
      <c r="K330" s="79"/>
      <c r="L330" s="8"/>
      <c r="M330" s="8"/>
      <c r="N330" s="8"/>
      <c r="O330" s="8"/>
      <c r="P330" s="77"/>
      <c r="Q330" s="8"/>
      <c r="R330" s="8"/>
      <c r="S330" s="8"/>
      <c r="T330" s="8"/>
      <c r="U330" s="8"/>
      <c r="V330" s="8"/>
      <c r="W330" s="8"/>
    </row>
    <row r="331" spans="6:23" s="1" customFormat="1" x14ac:dyDescent="0.2">
      <c r="F331" s="8"/>
      <c r="G331" s="8"/>
      <c r="H331" s="8"/>
      <c r="I331" s="8"/>
      <c r="J331" s="8"/>
      <c r="K331" s="79"/>
      <c r="L331" s="8"/>
      <c r="M331" s="8"/>
      <c r="N331" s="8"/>
      <c r="O331" s="8"/>
      <c r="P331" s="77"/>
      <c r="Q331" s="8"/>
      <c r="R331" s="8"/>
      <c r="S331" s="8"/>
      <c r="T331" s="8"/>
      <c r="U331" s="8"/>
      <c r="V331" s="8"/>
      <c r="W331" s="8"/>
    </row>
    <row r="332" spans="6:23" s="1" customFormat="1" x14ac:dyDescent="0.2">
      <c r="F332" s="8"/>
      <c r="G332" s="8"/>
      <c r="H332" s="8"/>
      <c r="I332" s="8"/>
      <c r="J332" s="8"/>
      <c r="K332" s="79"/>
      <c r="L332" s="8"/>
      <c r="M332" s="8"/>
      <c r="N332" s="8"/>
      <c r="O332" s="8"/>
      <c r="P332" s="77"/>
      <c r="Q332" s="8"/>
      <c r="R332" s="8"/>
      <c r="S332" s="8"/>
      <c r="T332" s="8"/>
      <c r="U332" s="8"/>
      <c r="V332" s="8"/>
      <c r="W332" s="8"/>
    </row>
    <row r="333" spans="6:23" s="1" customFormat="1" x14ac:dyDescent="0.2">
      <c r="F333" s="8"/>
      <c r="G333" s="8"/>
      <c r="H333" s="8"/>
      <c r="I333" s="8"/>
      <c r="J333" s="8"/>
      <c r="K333" s="79"/>
      <c r="L333" s="8"/>
      <c r="M333" s="8"/>
      <c r="N333" s="8"/>
      <c r="O333" s="8"/>
      <c r="P333" s="77"/>
      <c r="Q333" s="8"/>
      <c r="R333" s="8"/>
      <c r="S333" s="8"/>
      <c r="T333" s="8"/>
      <c r="U333" s="8"/>
      <c r="V333" s="8"/>
      <c r="W333" s="8"/>
    </row>
    <row r="334" spans="6:23" s="1" customFormat="1" x14ac:dyDescent="0.2">
      <c r="F334" s="8"/>
      <c r="G334" s="8"/>
      <c r="H334" s="8"/>
      <c r="I334" s="8"/>
      <c r="J334" s="8"/>
      <c r="K334" s="79"/>
      <c r="L334" s="8"/>
      <c r="M334" s="8"/>
      <c r="N334" s="8"/>
      <c r="O334" s="8"/>
      <c r="P334" s="77"/>
      <c r="Q334" s="8"/>
      <c r="R334" s="8"/>
      <c r="S334" s="8"/>
      <c r="T334" s="8"/>
      <c r="U334" s="8"/>
      <c r="V334" s="8"/>
      <c r="W334" s="8"/>
    </row>
    <row r="335" spans="6:23" s="1" customFormat="1" x14ac:dyDescent="0.2">
      <c r="F335" s="8"/>
      <c r="G335" s="8"/>
      <c r="H335" s="8"/>
      <c r="I335" s="8"/>
      <c r="J335" s="8"/>
      <c r="K335" s="79"/>
      <c r="L335" s="8"/>
      <c r="M335" s="8"/>
      <c r="N335" s="8"/>
      <c r="O335" s="8"/>
      <c r="P335" s="77"/>
      <c r="Q335" s="8"/>
      <c r="R335" s="8"/>
      <c r="S335" s="8"/>
      <c r="T335" s="8"/>
      <c r="U335" s="8"/>
      <c r="V335" s="8"/>
      <c r="W335" s="8"/>
    </row>
    <row r="336" spans="6:23" s="1" customFormat="1" x14ac:dyDescent="0.2">
      <c r="F336" s="8"/>
      <c r="G336" s="8"/>
      <c r="H336" s="8"/>
      <c r="I336" s="8"/>
      <c r="J336" s="8"/>
      <c r="K336" s="79"/>
      <c r="L336" s="8"/>
      <c r="M336" s="8"/>
      <c r="N336" s="8"/>
      <c r="O336" s="8"/>
      <c r="P336" s="77"/>
      <c r="Q336" s="8"/>
      <c r="R336" s="8"/>
      <c r="S336" s="8"/>
      <c r="T336" s="8"/>
      <c r="U336" s="8"/>
      <c r="V336" s="8"/>
      <c r="W336" s="8"/>
    </row>
    <row r="337" spans="6:23" s="1" customFormat="1" x14ac:dyDescent="0.2">
      <c r="F337" s="8"/>
      <c r="G337" s="8"/>
      <c r="H337" s="8"/>
      <c r="I337" s="8"/>
      <c r="J337" s="8"/>
      <c r="K337" s="79"/>
      <c r="L337" s="8"/>
      <c r="M337" s="8"/>
      <c r="N337" s="8"/>
      <c r="O337" s="8"/>
      <c r="P337" s="77"/>
      <c r="Q337" s="8"/>
      <c r="R337" s="8"/>
      <c r="S337" s="8"/>
      <c r="T337" s="8"/>
      <c r="U337" s="8"/>
      <c r="V337" s="8"/>
      <c r="W337" s="8"/>
    </row>
    <row r="338" spans="6:23" s="1" customFormat="1" x14ac:dyDescent="0.2">
      <c r="F338" s="8"/>
      <c r="G338" s="8"/>
      <c r="H338" s="8"/>
      <c r="I338" s="8"/>
      <c r="J338" s="8"/>
      <c r="K338" s="79"/>
      <c r="L338" s="8"/>
      <c r="M338" s="8"/>
      <c r="N338" s="8"/>
      <c r="O338" s="8"/>
      <c r="P338" s="77"/>
      <c r="Q338" s="8"/>
      <c r="R338" s="8"/>
      <c r="S338" s="8"/>
      <c r="T338" s="8"/>
      <c r="U338" s="8"/>
      <c r="V338" s="8"/>
      <c r="W338" s="8"/>
    </row>
    <row r="339" spans="6:23" s="1" customFormat="1" x14ac:dyDescent="0.2">
      <c r="F339" s="8"/>
      <c r="G339" s="8"/>
      <c r="H339" s="8"/>
      <c r="I339" s="8"/>
      <c r="J339" s="8"/>
      <c r="K339" s="79"/>
      <c r="L339" s="8"/>
      <c r="M339" s="8"/>
      <c r="N339" s="8"/>
      <c r="O339" s="8"/>
      <c r="P339" s="77"/>
      <c r="Q339" s="8"/>
      <c r="R339" s="8"/>
      <c r="S339" s="8"/>
      <c r="T339" s="8"/>
      <c r="U339" s="8"/>
      <c r="V339" s="8"/>
      <c r="W339" s="8"/>
    </row>
    <row r="340" spans="6:23" s="1" customFormat="1" x14ac:dyDescent="0.2">
      <c r="F340" s="8"/>
      <c r="G340" s="8"/>
      <c r="H340" s="8"/>
      <c r="I340" s="8"/>
      <c r="J340" s="8"/>
      <c r="K340" s="79"/>
      <c r="L340" s="8"/>
      <c r="M340" s="8"/>
      <c r="N340" s="8"/>
      <c r="O340" s="8"/>
      <c r="P340" s="77"/>
      <c r="Q340" s="8"/>
      <c r="R340" s="8"/>
      <c r="S340" s="8"/>
      <c r="T340" s="8"/>
      <c r="U340" s="8"/>
      <c r="V340" s="8"/>
      <c r="W340" s="8"/>
    </row>
    <row r="341" spans="6:23" s="1" customFormat="1" x14ac:dyDescent="0.2">
      <c r="F341" s="8"/>
      <c r="G341" s="8"/>
      <c r="H341" s="8"/>
      <c r="I341" s="8"/>
      <c r="J341" s="8"/>
      <c r="K341" s="79"/>
      <c r="L341" s="8"/>
      <c r="M341" s="8"/>
      <c r="N341" s="8"/>
      <c r="O341" s="8"/>
      <c r="P341" s="77"/>
      <c r="Q341" s="8"/>
      <c r="R341" s="8"/>
      <c r="S341" s="8"/>
      <c r="T341" s="8"/>
      <c r="U341" s="8"/>
      <c r="V341" s="8"/>
      <c r="W341" s="8"/>
    </row>
    <row r="342" spans="6:23" s="1" customFormat="1" x14ac:dyDescent="0.2">
      <c r="F342" s="8"/>
      <c r="G342" s="8"/>
      <c r="H342" s="8"/>
      <c r="I342" s="8"/>
      <c r="J342" s="8"/>
      <c r="K342" s="79"/>
      <c r="L342" s="8"/>
      <c r="M342" s="8"/>
      <c r="N342" s="8"/>
      <c r="O342" s="8"/>
      <c r="P342" s="77"/>
      <c r="Q342" s="8"/>
      <c r="R342" s="8"/>
      <c r="S342" s="8"/>
      <c r="T342" s="8"/>
      <c r="U342" s="8"/>
      <c r="V342" s="8"/>
      <c r="W342" s="8"/>
    </row>
    <row r="343" spans="6:23" s="1" customFormat="1" x14ac:dyDescent="0.2">
      <c r="F343" s="8"/>
      <c r="G343" s="8"/>
      <c r="H343" s="8"/>
      <c r="I343" s="8"/>
      <c r="J343" s="8"/>
      <c r="K343" s="79"/>
      <c r="L343" s="8"/>
      <c r="M343" s="8"/>
      <c r="N343" s="8"/>
      <c r="O343" s="8"/>
      <c r="P343" s="77"/>
      <c r="Q343" s="8"/>
      <c r="R343" s="8"/>
      <c r="S343" s="8"/>
      <c r="T343" s="8"/>
      <c r="U343" s="8"/>
      <c r="V343" s="8"/>
      <c r="W343" s="8"/>
    </row>
    <row r="344" spans="6:23" s="1" customFormat="1" x14ac:dyDescent="0.2">
      <c r="F344" s="8"/>
      <c r="G344" s="8"/>
      <c r="H344" s="8"/>
      <c r="I344" s="8"/>
      <c r="J344" s="8"/>
      <c r="K344" s="79"/>
      <c r="L344" s="8"/>
      <c r="M344" s="8"/>
      <c r="N344" s="8"/>
      <c r="O344" s="8"/>
      <c r="P344" s="77"/>
      <c r="Q344" s="8"/>
      <c r="R344" s="8"/>
      <c r="S344" s="8"/>
      <c r="T344" s="8"/>
      <c r="U344" s="8"/>
      <c r="V344" s="8"/>
      <c r="W344" s="8"/>
    </row>
    <row r="345" spans="6:23" s="1" customFormat="1" x14ac:dyDescent="0.2">
      <c r="F345" s="8"/>
      <c r="G345" s="8"/>
      <c r="H345" s="8"/>
      <c r="I345" s="8"/>
      <c r="J345" s="8"/>
      <c r="K345" s="79"/>
      <c r="L345" s="8"/>
      <c r="M345" s="8"/>
      <c r="N345" s="8"/>
      <c r="O345" s="8"/>
      <c r="P345" s="77"/>
      <c r="Q345" s="8"/>
      <c r="R345" s="8"/>
      <c r="S345" s="8"/>
      <c r="T345" s="8"/>
      <c r="U345" s="8"/>
      <c r="V345" s="8"/>
      <c r="W345" s="8"/>
    </row>
    <row r="346" spans="6:23" s="1" customFormat="1" x14ac:dyDescent="0.2">
      <c r="F346" s="8"/>
      <c r="G346" s="8"/>
      <c r="H346" s="8"/>
      <c r="I346" s="8"/>
      <c r="J346" s="8"/>
      <c r="K346" s="79"/>
      <c r="L346" s="8"/>
      <c r="M346" s="8"/>
      <c r="N346" s="8"/>
      <c r="O346" s="8"/>
      <c r="P346" s="77"/>
      <c r="Q346" s="8"/>
      <c r="R346" s="8"/>
      <c r="S346" s="8"/>
      <c r="T346" s="8"/>
      <c r="U346" s="8"/>
      <c r="V346" s="8"/>
      <c r="W346" s="8"/>
    </row>
    <row r="347" spans="6:23" s="1" customFormat="1" x14ac:dyDescent="0.2">
      <c r="F347" s="8"/>
      <c r="G347" s="8"/>
      <c r="H347" s="8"/>
      <c r="I347" s="8"/>
      <c r="J347" s="8"/>
      <c r="K347" s="79"/>
      <c r="L347" s="8"/>
      <c r="M347" s="8"/>
      <c r="N347" s="8"/>
      <c r="O347" s="8"/>
      <c r="P347" s="77"/>
      <c r="Q347" s="8"/>
      <c r="R347" s="8"/>
      <c r="S347" s="8"/>
      <c r="T347" s="8"/>
      <c r="U347" s="8"/>
      <c r="V347" s="8"/>
      <c r="W347" s="8"/>
    </row>
    <row r="348" spans="6:23" s="1" customFormat="1" x14ac:dyDescent="0.2">
      <c r="F348" s="8"/>
      <c r="G348" s="8"/>
      <c r="H348" s="8"/>
      <c r="I348" s="8"/>
      <c r="J348" s="8"/>
      <c r="K348" s="79"/>
      <c r="L348" s="8"/>
      <c r="M348" s="8"/>
      <c r="N348" s="8"/>
      <c r="O348" s="8"/>
      <c r="P348" s="77"/>
      <c r="Q348" s="8"/>
      <c r="R348" s="8"/>
      <c r="S348" s="8"/>
      <c r="T348" s="8"/>
      <c r="U348" s="8"/>
      <c r="V348" s="8"/>
      <c r="W348" s="8"/>
    </row>
    <row r="349" spans="6:23" s="1" customFormat="1" x14ac:dyDescent="0.2">
      <c r="F349" s="8"/>
      <c r="G349" s="8"/>
      <c r="H349" s="8"/>
      <c r="I349" s="8"/>
      <c r="J349" s="8"/>
      <c r="K349" s="79"/>
      <c r="L349" s="8"/>
      <c r="M349" s="8"/>
      <c r="N349" s="8"/>
      <c r="O349" s="8"/>
      <c r="P349" s="77"/>
      <c r="Q349" s="8"/>
      <c r="R349" s="8"/>
      <c r="S349" s="8"/>
      <c r="T349" s="8"/>
      <c r="U349" s="8"/>
      <c r="V349" s="8"/>
      <c r="W349" s="8"/>
    </row>
    <row r="350" spans="6:23" s="1" customFormat="1" x14ac:dyDescent="0.2">
      <c r="F350" s="8"/>
      <c r="G350" s="8"/>
      <c r="H350" s="8"/>
      <c r="I350" s="8"/>
      <c r="J350" s="8"/>
      <c r="K350" s="79"/>
      <c r="L350" s="8"/>
      <c r="M350" s="8"/>
      <c r="N350" s="8"/>
      <c r="O350" s="8"/>
      <c r="P350" s="77"/>
      <c r="Q350" s="8"/>
      <c r="R350" s="8"/>
      <c r="S350" s="8"/>
      <c r="T350" s="8"/>
      <c r="U350" s="8"/>
      <c r="V350" s="8"/>
      <c r="W350" s="8"/>
    </row>
    <row r="351" spans="6:23" s="1" customFormat="1" x14ac:dyDescent="0.2">
      <c r="F351" s="8"/>
      <c r="G351" s="8"/>
      <c r="H351" s="8"/>
      <c r="I351" s="8"/>
      <c r="J351" s="8"/>
      <c r="K351" s="79"/>
      <c r="L351" s="8"/>
      <c r="M351" s="8"/>
      <c r="N351" s="8"/>
      <c r="O351" s="8"/>
      <c r="P351" s="77"/>
      <c r="Q351" s="8"/>
      <c r="R351" s="8"/>
      <c r="S351" s="8"/>
      <c r="T351" s="8"/>
      <c r="U351" s="8"/>
      <c r="V351" s="8"/>
      <c r="W351" s="8"/>
    </row>
    <row r="352" spans="6:23" s="1" customFormat="1" x14ac:dyDescent="0.2">
      <c r="F352" s="8"/>
      <c r="G352" s="8"/>
      <c r="H352" s="8"/>
      <c r="I352" s="8"/>
      <c r="J352" s="8"/>
      <c r="K352" s="79"/>
      <c r="L352" s="8"/>
      <c r="M352" s="8"/>
      <c r="N352" s="8"/>
      <c r="O352" s="8"/>
      <c r="P352" s="77"/>
      <c r="Q352" s="8"/>
      <c r="R352" s="8"/>
      <c r="S352" s="8"/>
      <c r="T352" s="8"/>
      <c r="U352" s="8"/>
      <c r="V352" s="8"/>
      <c r="W352" s="8"/>
    </row>
    <row r="353" spans="6:23" s="1" customFormat="1" x14ac:dyDescent="0.2">
      <c r="F353" s="8"/>
      <c r="G353" s="8"/>
      <c r="H353" s="8"/>
      <c r="I353" s="8"/>
      <c r="J353" s="8"/>
      <c r="K353" s="79"/>
      <c r="L353" s="8"/>
      <c r="M353" s="8"/>
      <c r="N353" s="8"/>
      <c r="O353" s="8"/>
      <c r="P353" s="77"/>
      <c r="Q353" s="8"/>
      <c r="R353" s="8"/>
      <c r="S353" s="8"/>
      <c r="T353" s="8"/>
      <c r="U353" s="8"/>
      <c r="V353" s="8"/>
      <c r="W353" s="8"/>
    </row>
    <row r="354" spans="6:23" s="1" customFormat="1" x14ac:dyDescent="0.2">
      <c r="F354" s="8"/>
      <c r="G354" s="8"/>
      <c r="H354" s="8"/>
      <c r="I354" s="8"/>
      <c r="J354" s="8"/>
      <c r="K354" s="79"/>
      <c r="L354" s="8"/>
      <c r="M354" s="8"/>
      <c r="N354" s="8"/>
      <c r="O354" s="8"/>
      <c r="P354" s="77"/>
      <c r="Q354" s="8"/>
      <c r="R354" s="8"/>
      <c r="S354" s="8"/>
      <c r="T354" s="8"/>
      <c r="U354" s="8"/>
      <c r="V354" s="8"/>
      <c r="W354" s="8"/>
    </row>
    <row r="355" spans="6:23" s="1" customFormat="1" x14ac:dyDescent="0.2">
      <c r="F355" s="8"/>
      <c r="G355" s="8"/>
      <c r="H355" s="8"/>
      <c r="I355" s="8"/>
      <c r="J355" s="8"/>
      <c r="K355" s="79"/>
      <c r="L355" s="8"/>
      <c r="M355" s="8"/>
      <c r="N355" s="8"/>
      <c r="O355" s="8"/>
      <c r="P355" s="77"/>
      <c r="Q355" s="8"/>
      <c r="R355" s="8"/>
      <c r="S355" s="8"/>
      <c r="T355" s="8"/>
      <c r="U355" s="8"/>
      <c r="V355" s="8"/>
      <c r="W355" s="8"/>
    </row>
    <row r="356" spans="6:23" s="1" customFormat="1" x14ac:dyDescent="0.2">
      <c r="F356" s="8"/>
      <c r="G356" s="8"/>
      <c r="H356" s="8"/>
      <c r="I356" s="8"/>
      <c r="J356" s="8"/>
      <c r="K356" s="79"/>
      <c r="L356" s="8"/>
      <c r="M356" s="8"/>
      <c r="N356" s="8"/>
      <c r="O356" s="8"/>
      <c r="P356" s="77"/>
      <c r="Q356" s="8"/>
      <c r="R356" s="8"/>
      <c r="S356" s="8"/>
      <c r="T356" s="8"/>
      <c r="U356" s="8"/>
      <c r="V356" s="8"/>
      <c r="W356" s="8"/>
    </row>
    <row r="357" spans="6:23" s="1" customFormat="1" x14ac:dyDescent="0.2">
      <c r="F357" s="8"/>
      <c r="G357" s="8"/>
      <c r="H357" s="8"/>
      <c r="I357" s="8"/>
      <c r="J357" s="8"/>
      <c r="K357" s="79"/>
      <c r="L357" s="8"/>
      <c r="M357" s="8"/>
      <c r="N357" s="8"/>
      <c r="O357" s="8"/>
      <c r="P357" s="77"/>
      <c r="Q357" s="8"/>
      <c r="R357" s="8"/>
      <c r="S357" s="8"/>
      <c r="T357" s="8"/>
      <c r="U357" s="8"/>
      <c r="V357" s="8"/>
      <c r="W357" s="8"/>
    </row>
    <row r="358" spans="6:23" s="1" customFormat="1" x14ac:dyDescent="0.2">
      <c r="F358" s="8"/>
      <c r="G358" s="8"/>
      <c r="H358" s="8"/>
      <c r="I358" s="8"/>
      <c r="J358" s="8"/>
      <c r="K358" s="79"/>
      <c r="L358" s="8"/>
      <c r="M358" s="8"/>
      <c r="N358" s="8"/>
      <c r="O358" s="8"/>
      <c r="P358" s="77"/>
      <c r="Q358" s="8"/>
      <c r="R358" s="8"/>
      <c r="S358" s="8"/>
      <c r="T358" s="8"/>
      <c r="U358" s="8"/>
      <c r="V358" s="8"/>
      <c r="W358" s="8"/>
    </row>
    <row r="359" spans="6:23" s="1" customFormat="1" x14ac:dyDescent="0.2">
      <c r="F359" s="8"/>
      <c r="G359" s="8"/>
      <c r="H359" s="8"/>
      <c r="I359" s="8"/>
      <c r="J359" s="8"/>
      <c r="K359" s="79"/>
      <c r="L359" s="8"/>
      <c r="M359" s="8"/>
      <c r="N359" s="8"/>
      <c r="O359" s="8"/>
      <c r="P359" s="77"/>
      <c r="Q359" s="8"/>
      <c r="R359" s="8"/>
      <c r="S359" s="8"/>
      <c r="T359" s="8"/>
      <c r="U359" s="8"/>
      <c r="V359" s="8"/>
      <c r="W359" s="8"/>
    </row>
    <row r="360" spans="6:23" s="1" customFormat="1" x14ac:dyDescent="0.2">
      <c r="F360" s="8"/>
      <c r="G360" s="8"/>
      <c r="H360" s="8"/>
      <c r="I360" s="8"/>
      <c r="J360" s="8"/>
      <c r="K360" s="79"/>
      <c r="L360" s="8"/>
      <c r="M360" s="8"/>
      <c r="N360" s="8"/>
      <c r="O360" s="8"/>
      <c r="P360" s="77"/>
      <c r="Q360" s="8"/>
      <c r="R360" s="8"/>
      <c r="S360" s="8"/>
      <c r="T360" s="8"/>
      <c r="U360" s="8"/>
      <c r="V360" s="8"/>
      <c r="W360" s="8"/>
    </row>
    <row r="361" spans="6:23" s="1" customFormat="1" x14ac:dyDescent="0.2">
      <c r="F361" s="8"/>
      <c r="G361" s="8"/>
      <c r="H361" s="8"/>
      <c r="I361" s="8"/>
      <c r="J361" s="8"/>
      <c r="K361" s="79"/>
      <c r="L361" s="8"/>
      <c r="M361" s="8"/>
      <c r="N361" s="8"/>
      <c r="O361" s="8"/>
      <c r="P361" s="77"/>
      <c r="Q361" s="8"/>
      <c r="R361" s="8"/>
      <c r="S361" s="8"/>
      <c r="T361" s="8"/>
      <c r="U361" s="8"/>
      <c r="V361" s="8"/>
      <c r="W361" s="8"/>
    </row>
    <row r="362" spans="6:23" s="1" customFormat="1" x14ac:dyDescent="0.2">
      <c r="F362" s="8"/>
      <c r="G362" s="8"/>
      <c r="H362" s="8"/>
      <c r="I362" s="8"/>
      <c r="J362" s="8"/>
      <c r="K362" s="79"/>
      <c r="L362" s="8"/>
      <c r="M362" s="8"/>
      <c r="N362" s="8"/>
      <c r="O362" s="8"/>
      <c r="P362" s="77"/>
      <c r="Q362" s="8"/>
      <c r="R362" s="8"/>
      <c r="S362" s="8"/>
      <c r="T362" s="8"/>
      <c r="U362" s="8"/>
      <c r="V362" s="8"/>
      <c r="W362" s="8"/>
    </row>
    <row r="363" spans="6:23" s="1" customFormat="1" x14ac:dyDescent="0.2">
      <c r="F363" s="8"/>
      <c r="G363" s="8"/>
      <c r="H363" s="8"/>
      <c r="I363" s="8"/>
      <c r="J363" s="8"/>
      <c r="K363" s="79"/>
      <c r="L363" s="8"/>
      <c r="M363" s="8"/>
      <c r="N363" s="8"/>
      <c r="O363" s="8"/>
      <c r="P363" s="77"/>
      <c r="Q363" s="8"/>
      <c r="R363" s="8"/>
      <c r="S363" s="8"/>
      <c r="T363" s="8"/>
      <c r="U363" s="8"/>
      <c r="V363" s="8"/>
      <c r="W363" s="8"/>
    </row>
    <row r="364" spans="6:23" s="1" customFormat="1" x14ac:dyDescent="0.2">
      <c r="F364" s="8"/>
      <c r="G364" s="8"/>
      <c r="H364" s="8"/>
      <c r="I364" s="8"/>
      <c r="J364" s="8"/>
      <c r="K364" s="79"/>
      <c r="L364" s="8"/>
      <c r="M364" s="8"/>
      <c r="N364" s="8"/>
      <c r="O364" s="8"/>
      <c r="P364" s="77"/>
      <c r="Q364" s="8"/>
      <c r="R364" s="8"/>
      <c r="S364" s="8"/>
      <c r="T364" s="8"/>
      <c r="U364" s="8"/>
      <c r="V364" s="8"/>
      <c r="W364" s="8"/>
    </row>
    <row r="365" spans="6:23" s="1" customFormat="1" x14ac:dyDescent="0.2">
      <c r="F365" s="8"/>
      <c r="G365" s="8"/>
      <c r="H365" s="8"/>
      <c r="I365" s="8"/>
      <c r="J365" s="8"/>
      <c r="K365" s="79"/>
      <c r="L365" s="8"/>
      <c r="M365" s="8"/>
      <c r="N365" s="8"/>
      <c r="O365" s="8"/>
      <c r="P365" s="77"/>
      <c r="Q365" s="8"/>
      <c r="R365" s="8"/>
      <c r="S365" s="8"/>
      <c r="T365" s="8"/>
      <c r="U365" s="8"/>
      <c r="V365" s="8"/>
      <c r="W365" s="8"/>
    </row>
    <row r="366" spans="6:23" s="1" customFormat="1" x14ac:dyDescent="0.2">
      <c r="F366" s="8"/>
      <c r="G366" s="8"/>
      <c r="H366" s="8"/>
      <c r="I366" s="8"/>
      <c r="J366" s="8"/>
      <c r="K366" s="79"/>
      <c r="L366" s="8"/>
      <c r="M366" s="8"/>
      <c r="N366" s="8"/>
      <c r="O366" s="8"/>
      <c r="P366" s="77"/>
      <c r="Q366" s="8"/>
      <c r="R366" s="8"/>
      <c r="S366" s="8"/>
      <c r="T366" s="8"/>
      <c r="U366" s="8"/>
      <c r="V366" s="8"/>
      <c r="W366" s="8"/>
    </row>
    <row r="367" spans="6:23" s="1" customFormat="1" x14ac:dyDescent="0.2">
      <c r="F367" s="8"/>
      <c r="G367" s="8"/>
      <c r="H367" s="8"/>
      <c r="I367" s="8"/>
      <c r="J367" s="8"/>
      <c r="K367" s="79"/>
      <c r="L367" s="8"/>
      <c r="M367" s="8"/>
      <c r="N367" s="8"/>
      <c r="O367" s="8"/>
      <c r="P367" s="77"/>
      <c r="Q367" s="8"/>
      <c r="R367" s="8"/>
      <c r="S367" s="8"/>
      <c r="T367" s="8"/>
      <c r="U367" s="8"/>
      <c r="V367" s="8"/>
      <c r="W367" s="8"/>
    </row>
    <row r="368" spans="6:23" s="1" customFormat="1" x14ac:dyDescent="0.2">
      <c r="F368" s="8"/>
      <c r="G368" s="8"/>
      <c r="H368" s="8"/>
      <c r="I368" s="8"/>
      <c r="J368" s="8"/>
      <c r="K368" s="79"/>
      <c r="L368" s="8"/>
      <c r="M368" s="8"/>
      <c r="N368" s="8"/>
      <c r="O368" s="8"/>
      <c r="P368" s="77"/>
      <c r="Q368" s="8"/>
      <c r="R368" s="8"/>
      <c r="S368" s="8"/>
      <c r="T368" s="8"/>
      <c r="U368" s="8"/>
      <c r="V368" s="8"/>
      <c r="W368" s="8"/>
    </row>
    <row r="369" spans="6:23" s="1" customFormat="1" x14ac:dyDescent="0.2">
      <c r="F369" s="8"/>
      <c r="G369" s="8"/>
      <c r="H369" s="8"/>
      <c r="I369" s="8"/>
      <c r="J369" s="8"/>
      <c r="K369" s="79"/>
      <c r="L369" s="8"/>
      <c r="M369" s="8"/>
      <c r="N369" s="8"/>
      <c r="O369" s="8"/>
      <c r="P369" s="77"/>
      <c r="Q369" s="8"/>
      <c r="R369" s="8"/>
      <c r="S369" s="8"/>
      <c r="T369" s="8"/>
      <c r="U369" s="8"/>
      <c r="V369" s="8"/>
      <c r="W369" s="8"/>
    </row>
    <row r="370" spans="6:23" s="1" customFormat="1" x14ac:dyDescent="0.2">
      <c r="F370" s="5"/>
      <c r="G370" s="5"/>
      <c r="H370" s="5"/>
      <c r="I370" s="5"/>
      <c r="J370" s="5"/>
      <c r="K370" s="81"/>
      <c r="L370" s="5"/>
      <c r="M370" s="5"/>
      <c r="N370" s="5"/>
      <c r="O370" s="5"/>
      <c r="P370" s="82"/>
      <c r="Q370" s="5"/>
      <c r="R370" s="5"/>
      <c r="S370" s="5"/>
      <c r="T370" s="5"/>
      <c r="U370" s="5"/>
      <c r="V370" s="5"/>
      <c r="W370" s="5"/>
    </row>
    <row r="371" spans="6:23" s="1" customFormat="1" x14ac:dyDescent="0.2">
      <c r="F371" s="5"/>
      <c r="G371" s="5"/>
      <c r="H371" s="5"/>
      <c r="I371" s="5"/>
      <c r="J371" s="5"/>
      <c r="K371" s="81"/>
      <c r="L371" s="5"/>
      <c r="M371" s="5"/>
      <c r="N371" s="5"/>
      <c r="O371" s="5"/>
      <c r="P371" s="82"/>
      <c r="Q371" s="5"/>
      <c r="R371" s="5"/>
      <c r="S371" s="5"/>
      <c r="T371" s="5"/>
      <c r="U371" s="5"/>
      <c r="V371" s="5"/>
      <c r="W371" s="5"/>
    </row>
    <row r="372" spans="6:23" s="1" customFormat="1" x14ac:dyDescent="0.2">
      <c r="F372" s="5"/>
      <c r="G372" s="5"/>
      <c r="H372" s="5"/>
      <c r="I372" s="5"/>
      <c r="J372" s="5"/>
      <c r="K372" s="81"/>
      <c r="L372" s="5"/>
      <c r="M372" s="5"/>
      <c r="N372" s="5"/>
      <c r="O372" s="5"/>
      <c r="P372" s="82"/>
      <c r="Q372" s="5"/>
      <c r="R372" s="5"/>
      <c r="S372" s="5"/>
      <c r="T372" s="5"/>
      <c r="U372" s="5"/>
      <c r="V372" s="5"/>
      <c r="W372" s="5"/>
    </row>
    <row r="373" spans="6:23" s="1" customFormat="1" x14ac:dyDescent="0.2">
      <c r="F373" s="5"/>
      <c r="G373" s="5"/>
      <c r="H373" s="5"/>
      <c r="I373" s="5"/>
      <c r="J373" s="5"/>
      <c r="K373" s="81"/>
      <c r="L373" s="5"/>
      <c r="M373" s="5"/>
      <c r="N373" s="5"/>
      <c r="O373" s="5"/>
      <c r="P373" s="82"/>
      <c r="Q373" s="5"/>
      <c r="R373" s="5"/>
      <c r="S373" s="5"/>
      <c r="T373" s="5"/>
      <c r="U373" s="5"/>
      <c r="V373" s="5"/>
      <c r="W373" s="5"/>
    </row>
    <row r="374" spans="6:23" s="1" customFormat="1" x14ac:dyDescent="0.2">
      <c r="F374" s="5"/>
      <c r="G374" s="5"/>
    </row>
    <row r="375" spans="6:23" s="1" customFormat="1" x14ac:dyDescent="0.2">
      <c r="F375" s="5"/>
      <c r="G375" s="5"/>
    </row>
    <row r="376" spans="6:23" s="1" customFormat="1" x14ac:dyDescent="0.2">
      <c r="F376" s="5"/>
      <c r="G376" s="5"/>
    </row>
    <row r="377" spans="6:23" s="1" customFormat="1" x14ac:dyDescent="0.2">
      <c r="F377" s="5"/>
      <c r="G377" s="5"/>
    </row>
    <row r="378" spans="6:23" s="1" customFormat="1" x14ac:dyDescent="0.2">
      <c r="F378" s="5"/>
      <c r="G378" s="5"/>
    </row>
    <row r="379" spans="6:23" s="1" customFormat="1" x14ac:dyDescent="0.2">
      <c r="F379" s="5"/>
      <c r="G379" s="5"/>
    </row>
    <row r="380" spans="6:23" s="1" customFormat="1" x14ac:dyDescent="0.2">
      <c r="F380" s="5"/>
      <c r="G380" s="5"/>
    </row>
    <row r="381" spans="6:23" s="1" customFormat="1" x14ac:dyDescent="0.2">
      <c r="F381" s="5"/>
      <c r="G381" s="5"/>
    </row>
    <row r="382" spans="6:23" s="1" customFormat="1" x14ac:dyDescent="0.2">
      <c r="F382" s="5"/>
      <c r="G382" s="5"/>
    </row>
    <row r="383" spans="6:23" s="1" customFormat="1" x14ac:dyDescent="0.2">
      <c r="F383" s="5"/>
      <c r="G383" s="5"/>
    </row>
    <row r="384" spans="6:23" s="1" customFormat="1" x14ac:dyDescent="0.2">
      <c r="F384" s="5"/>
      <c r="G384" s="5"/>
    </row>
    <row r="385" spans="6:7" s="1" customFormat="1" x14ac:dyDescent="0.2">
      <c r="F385" s="5"/>
      <c r="G385" s="5"/>
    </row>
    <row r="386" spans="6:7" s="1" customFormat="1" x14ac:dyDescent="0.2">
      <c r="F386" s="5"/>
      <c r="G386" s="5"/>
    </row>
    <row r="387" spans="6:7" s="1" customFormat="1" x14ac:dyDescent="0.2">
      <c r="F387" s="5"/>
      <c r="G387" s="5"/>
    </row>
    <row r="388" spans="6:7" s="1" customFormat="1" x14ac:dyDescent="0.2">
      <c r="F388" s="5"/>
      <c r="G388" s="5"/>
    </row>
    <row r="389" spans="6:7" s="1" customFormat="1" x14ac:dyDescent="0.2">
      <c r="F389" s="5"/>
      <c r="G389" s="5"/>
    </row>
    <row r="390" spans="6:7" s="1" customFormat="1" x14ac:dyDescent="0.2">
      <c r="F390" s="5"/>
      <c r="G390" s="5"/>
    </row>
    <row r="391" spans="6:7" s="1" customFormat="1" x14ac:dyDescent="0.2">
      <c r="F391" s="5"/>
      <c r="G391" s="5"/>
    </row>
    <row r="392" spans="6:7" s="1" customFormat="1" x14ac:dyDescent="0.2">
      <c r="F392" s="5"/>
      <c r="G392" s="5"/>
    </row>
    <row r="393" spans="6:7" s="1" customFormat="1" x14ac:dyDescent="0.2">
      <c r="F393" s="5"/>
      <c r="G393" s="5"/>
    </row>
    <row r="394" spans="6:7" s="1" customFormat="1" x14ac:dyDescent="0.2">
      <c r="F394" s="5"/>
      <c r="G394" s="5"/>
    </row>
    <row r="395" spans="6:7" s="1" customFormat="1" x14ac:dyDescent="0.2">
      <c r="F395" s="5"/>
      <c r="G395" s="5"/>
    </row>
    <row r="396" spans="6:7" s="1" customFormat="1" x14ac:dyDescent="0.2">
      <c r="F396" s="5"/>
      <c r="G396" s="5"/>
    </row>
    <row r="397" spans="6:7" s="1" customFormat="1" x14ac:dyDescent="0.2">
      <c r="F397" s="5"/>
      <c r="G397" s="5"/>
    </row>
    <row r="398" spans="6:7" s="1" customFormat="1" x14ac:dyDescent="0.2">
      <c r="F398" s="5"/>
      <c r="G398" s="5"/>
    </row>
    <row r="399" spans="6:7" s="1" customFormat="1" x14ac:dyDescent="0.2">
      <c r="F399" s="5"/>
      <c r="G399" s="5"/>
    </row>
    <row r="400" spans="6:7" s="1" customFormat="1" x14ac:dyDescent="0.2">
      <c r="F400" s="5"/>
      <c r="G400" s="5"/>
    </row>
    <row r="401" spans="6:7" s="1" customFormat="1" x14ac:dyDescent="0.2">
      <c r="F401" s="5"/>
      <c r="G401" s="5"/>
    </row>
    <row r="402" spans="6:7" s="1" customFormat="1" x14ac:dyDescent="0.2">
      <c r="F402" s="5"/>
      <c r="G402" s="5"/>
    </row>
    <row r="403" spans="6:7" s="1" customFormat="1" x14ac:dyDescent="0.2">
      <c r="F403" s="5"/>
      <c r="G403" s="5"/>
    </row>
    <row r="404" spans="6:7" s="1" customFormat="1" x14ac:dyDescent="0.2">
      <c r="F404" s="5"/>
      <c r="G404" s="5"/>
    </row>
    <row r="405" spans="6:7" s="1" customFormat="1" x14ac:dyDescent="0.2">
      <c r="F405" s="5"/>
      <c r="G405" s="5"/>
    </row>
    <row r="406" spans="6:7" s="1" customFormat="1" x14ac:dyDescent="0.2">
      <c r="F406" s="5"/>
      <c r="G406" s="5"/>
    </row>
    <row r="407" spans="6:7" s="1" customFormat="1" x14ac:dyDescent="0.2">
      <c r="F407" s="5"/>
      <c r="G407" s="5"/>
    </row>
    <row r="408" spans="6:7" s="1" customFormat="1" x14ac:dyDescent="0.2">
      <c r="F408" s="5"/>
      <c r="G408" s="5"/>
    </row>
    <row r="409" spans="6:7" s="1" customFormat="1" x14ac:dyDescent="0.2">
      <c r="F409" s="5"/>
      <c r="G409" s="5"/>
    </row>
    <row r="410" spans="6:7" s="1" customFormat="1" x14ac:dyDescent="0.2">
      <c r="F410" s="5"/>
      <c r="G410" s="5"/>
    </row>
    <row r="411" spans="6:7" s="1" customFormat="1" x14ac:dyDescent="0.2">
      <c r="F411" s="5"/>
      <c r="G411" s="5"/>
    </row>
    <row r="412" spans="6:7" s="1" customFormat="1" x14ac:dyDescent="0.2">
      <c r="F412" s="5"/>
      <c r="G412" s="5"/>
    </row>
    <row r="413" spans="6:7" s="1" customFormat="1" x14ac:dyDescent="0.2">
      <c r="F413" s="5"/>
      <c r="G413" s="5"/>
    </row>
    <row r="414" spans="6:7" s="1" customFormat="1" x14ac:dyDescent="0.2">
      <c r="F414" s="5"/>
      <c r="G414" s="5"/>
    </row>
    <row r="415" spans="6:7" s="1" customFormat="1" x14ac:dyDescent="0.2">
      <c r="F415" s="5"/>
      <c r="G415" s="5"/>
    </row>
    <row r="416" spans="6:7" s="1" customFormat="1" x14ac:dyDescent="0.2">
      <c r="F416" s="5"/>
      <c r="G416" s="5"/>
    </row>
    <row r="417" spans="6:7" s="1" customFormat="1" x14ac:dyDescent="0.2">
      <c r="F417" s="5"/>
      <c r="G417" s="5"/>
    </row>
    <row r="418" spans="6:7" s="1" customFormat="1" x14ac:dyDescent="0.2">
      <c r="F418" s="5"/>
      <c r="G418" s="5"/>
    </row>
    <row r="419" spans="6:7" s="1" customFormat="1" x14ac:dyDescent="0.2">
      <c r="F419" s="5"/>
      <c r="G419" s="5"/>
    </row>
    <row r="420" spans="6:7" s="1" customFormat="1" x14ac:dyDescent="0.2">
      <c r="F420" s="5"/>
      <c r="G420" s="5"/>
    </row>
    <row r="421" spans="6:7" s="1" customFormat="1" x14ac:dyDescent="0.2">
      <c r="F421" s="5"/>
      <c r="G421" s="5"/>
    </row>
    <row r="422" spans="6:7" s="1" customFormat="1" x14ac:dyDescent="0.2">
      <c r="F422" s="5"/>
      <c r="G422" s="5"/>
    </row>
    <row r="423" spans="6:7" s="1" customFormat="1" x14ac:dyDescent="0.2">
      <c r="F423" s="5"/>
      <c r="G423" s="5"/>
    </row>
    <row r="424" spans="6:7" s="1" customFormat="1" x14ac:dyDescent="0.2">
      <c r="F424" s="5"/>
      <c r="G424" s="5"/>
    </row>
    <row r="425" spans="6:7" s="1" customFormat="1" x14ac:dyDescent="0.2">
      <c r="F425" s="5"/>
      <c r="G425" s="5"/>
    </row>
    <row r="426" spans="6:7" s="1" customFormat="1" x14ac:dyDescent="0.2">
      <c r="F426" s="5"/>
      <c r="G426" s="5"/>
    </row>
    <row r="427" spans="6:7" s="1" customFormat="1" x14ac:dyDescent="0.2">
      <c r="F427" s="5"/>
      <c r="G427" s="5"/>
    </row>
    <row r="428" spans="6:7" s="1" customFormat="1" x14ac:dyDescent="0.2">
      <c r="F428" s="5"/>
      <c r="G428" s="5"/>
    </row>
    <row r="429" spans="6:7" s="1" customFormat="1" x14ac:dyDescent="0.2">
      <c r="F429" s="5"/>
      <c r="G429" s="5"/>
    </row>
    <row r="430" spans="6:7" s="1" customFormat="1" x14ac:dyDescent="0.2">
      <c r="F430" s="5"/>
      <c r="G430" s="5"/>
    </row>
    <row r="431" spans="6:7" s="1" customFormat="1" x14ac:dyDescent="0.2">
      <c r="F431" s="5"/>
      <c r="G431" s="5"/>
    </row>
    <row r="432" spans="6:7" s="1" customFormat="1" x14ac:dyDescent="0.2">
      <c r="F432" s="5"/>
      <c r="G432" s="5"/>
    </row>
    <row r="433" spans="6:7" s="1" customFormat="1" x14ac:dyDescent="0.2">
      <c r="F433" s="5"/>
      <c r="G433" s="5"/>
    </row>
    <row r="434" spans="6:7" s="1" customFormat="1" x14ac:dyDescent="0.2">
      <c r="F434" s="5"/>
      <c r="G434" s="5"/>
    </row>
    <row r="435" spans="6:7" s="1" customFormat="1" x14ac:dyDescent="0.2">
      <c r="F435" s="5"/>
      <c r="G435" s="5"/>
    </row>
    <row r="436" spans="6:7" s="1" customFormat="1" x14ac:dyDescent="0.2">
      <c r="F436" s="5"/>
      <c r="G436" s="5"/>
    </row>
    <row r="437" spans="6:7" s="1" customFormat="1" x14ac:dyDescent="0.2">
      <c r="F437" s="5"/>
      <c r="G437" s="5"/>
    </row>
    <row r="438" spans="6:7" s="1" customFormat="1" x14ac:dyDescent="0.2">
      <c r="F438" s="5"/>
      <c r="G438" s="5"/>
    </row>
    <row r="439" spans="6:7" s="1" customFormat="1" x14ac:dyDescent="0.2">
      <c r="F439" s="5"/>
      <c r="G439" s="5"/>
    </row>
    <row r="440" spans="6:7" s="1" customFormat="1" x14ac:dyDescent="0.2">
      <c r="F440" s="5"/>
      <c r="G440" s="5"/>
    </row>
    <row r="441" spans="6:7" s="1" customFormat="1" x14ac:dyDescent="0.2">
      <c r="F441" s="5"/>
      <c r="G441" s="5"/>
    </row>
    <row r="442" spans="6:7" s="1" customFormat="1" x14ac:dyDescent="0.2">
      <c r="F442" s="5"/>
      <c r="G442" s="5"/>
    </row>
    <row r="443" spans="6:7" s="1" customFormat="1" x14ac:dyDescent="0.2">
      <c r="F443" s="5"/>
      <c r="G443" s="5"/>
    </row>
    <row r="444" spans="6:7" s="1" customFormat="1" x14ac:dyDescent="0.2">
      <c r="F444" s="5"/>
      <c r="G444" s="5"/>
    </row>
    <row r="445" spans="6:7" s="1" customFormat="1" x14ac:dyDescent="0.2">
      <c r="F445" s="5"/>
      <c r="G445" s="5"/>
    </row>
    <row r="446" spans="6:7" s="1" customFormat="1" x14ac:dyDescent="0.2">
      <c r="F446" s="5"/>
      <c r="G446" s="5"/>
    </row>
    <row r="447" spans="6:7" s="1" customFormat="1" x14ac:dyDescent="0.2">
      <c r="F447" s="5"/>
      <c r="G447" s="5"/>
    </row>
    <row r="448" spans="6:7" s="1" customFormat="1" x14ac:dyDescent="0.2">
      <c r="F448" s="5"/>
      <c r="G448" s="5"/>
    </row>
    <row r="449" spans="6:7" s="1" customFormat="1" x14ac:dyDescent="0.2">
      <c r="F449" s="5"/>
      <c r="G449" s="5"/>
    </row>
    <row r="450" spans="6:7" s="1" customFormat="1" x14ac:dyDescent="0.2">
      <c r="F450" s="5"/>
      <c r="G450" s="5"/>
    </row>
    <row r="451" spans="6:7" s="1" customFormat="1" x14ac:dyDescent="0.2">
      <c r="F451" s="5"/>
      <c r="G451" s="5"/>
    </row>
    <row r="452" spans="6:7" s="1" customFormat="1" x14ac:dyDescent="0.2">
      <c r="F452" s="5"/>
      <c r="G452" s="5"/>
    </row>
    <row r="453" spans="6:7" s="1" customFormat="1" x14ac:dyDescent="0.2">
      <c r="F453" s="5"/>
      <c r="G453" s="5"/>
    </row>
    <row r="454" spans="6:7" s="1" customFormat="1" x14ac:dyDescent="0.2">
      <c r="F454" s="5"/>
      <c r="G454" s="5"/>
    </row>
    <row r="455" spans="6:7" s="1" customFormat="1" x14ac:dyDescent="0.2">
      <c r="F455" s="5"/>
      <c r="G455" s="5"/>
    </row>
    <row r="456" spans="6:7" s="1" customFormat="1" x14ac:dyDescent="0.2">
      <c r="F456" s="5"/>
      <c r="G456" s="5"/>
    </row>
    <row r="457" spans="6:7" s="1" customFormat="1" x14ac:dyDescent="0.2">
      <c r="F457" s="5"/>
      <c r="G457" s="5"/>
    </row>
    <row r="458" spans="6:7" s="1" customFormat="1" x14ac:dyDescent="0.2">
      <c r="F458" s="5"/>
      <c r="G458" s="5"/>
    </row>
    <row r="459" spans="6:7" s="1" customFormat="1" x14ac:dyDescent="0.2">
      <c r="F459" s="5"/>
      <c r="G459" s="5"/>
    </row>
    <row r="460" spans="6:7" s="1" customFormat="1" x14ac:dyDescent="0.2">
      <c r="F460" s="5"/>
      <c r="G460" s="5"/>
    </row>
    <row r="461" spans="6:7" s="1" customFormat="1" x14ac:dyDescent="0.2">
      <c r="F461" s="5"/>
      <c r="G461" s="5"/>
    </row>
    <row r="462" spans="6:7" s="1" customFormat="1" x14ac:dyDescent="0.2">
      <c r="F462" s="5"/>
      <c r="G462" s="5"/>
    </row>
    <row r="463" spans="6:7" s="1" customFormat="1" x14ac:dyDescent="0.2">
      <c r="F463" s="5"/>
      <c r="G463" s="5"/>
    </row>
    <row r="464" spans="6:7" s="1" customFormat="1" x14ac:dyDescent="0.2">
      <c r="F464" s="5"/>
      <c r="G464" s="5"/>
    </row>
    <row r="465" spans="6:7" s="1" customFormat="1" x14ac:dyDescent="0.2">
      <c r="F465" s="5"/>
      <c r="G465" s="5"/>
    </row>
    <row r="466" spans="6:7" s="1" customFormat="1" x14ac:dyDescent="0.2">
      <c r="F466" s="5"/>
      <c r="G466" s="5"/>
    </row>
    <row r="467" spans="6:7" s="1" customFormat="1" x14ac:dyDescent="0.2">
      <c r="F467" s="5"/>
      <c r="G467" s="5"/>
    </row>
    <row r="468" spans="6:7" s="1" customFormat="1" x14ac:dyDescent="0.2">
      <c r="F468" s="5"/>
      <c r="G468" s="5"/>
    </row>
    <row r="469" spans="6:7" s="1" customFormat="1" x14ac:dyDescent="0.2">
      <c r="F469" s="5"/>
      <c r="G469" s="5"/>
    </row>
    <row r="470" spans="6:7" s="1" customFormat="1" x14ac:dyDescent="0.2">
      <c r="F470" s="5"/>
      <c r="G470" s="5"/>
    </row>
    <row r="471" spans="6:7" s="1" customFormat="1" x14ac:dyDescent="0.2">
      <c r="F471" s="5"/>
      <c r="G471" s="5"/>
    </row>
    <row r="472" spans="6:7" s="1" customFormat="1" x14ac:dyDescent="0.2">
      <c r="F472" s="5"/>
      <c r="G472" s="5"/>
    </row>
    <row r="473" spans="6:7" s="1" customFormat="1" x14ac:dyDescent="0.2">
      <c r="F473" s="5"/>
      <c r="G473" s="5"/>
    </row>
    <row r="474" spans="6:7" s="1" customFormat="1" x14ac:dyDescent="0.2">
      <c r="F474" s="5"/>
      <c r="G474" s="5"/>
    </row>
    <row r="475" spans="6:7" s="1" customFormat="1" x14ac:dyDescent="0.2">
      <c r="F475" s="5"/>
      <c r="G475" s="5"/>
    </row>
    <row r="476" spans="6:7" s="1" customFormat="1" x14ac:dyDescent="0.2">
      <c r="F476" s="5"/>
      <c r="G476" s="5"/>
    </row>
    <row r="477" spans="6:7" s="1" customFormat="1" x14ac:dyDescent="0.2">
      <c r="F477" s="5"/>
      <c r="G477" s="5"/>
    </row>
    <row r="478" spans="6:7" s="1" customFormat="1" x14ac:dyDescent="0.2">
      <c r="F478" s="5"/>
      <c r="G478" s="5"/>
    </row>
    <row r="479" spans="6:7" s="1" customFormat="1" x14ac:dyDescent="0.2">
      <c r="F479" s="5"/>
      <c r="G479" s="5"/>
    </row>
    <row r="480" spans="6:7" s="1" customFormat="1" x14ac:dyDescent="0.2">
      <c r="F480" s="5"/>
      <c r="G480" s="5"/>
    </row>
    <row r="481" spans="6:7" s="1" customFormat="1" x14ac:dyDescent="0.2">
      <c r="F481" s="5"/>
      <c r="G481" s="5"/>
    </row>
    <row r="482" spans="6:7" s="1" customFormat="1" x14ac:dyDescent="0.2">
      <c r="F482" s="5"/>
      <c r="G482" s="5"/>
    </row>
    <row r="483" spans="6:7" s="1" customFormat="1" x14ac:dyDescent="0.2">
      <c r="F483" s="5"/>
      <c r="G483" s="5"/>
    </row>
    <row r="484" spans="6:7" s="1" customFormat="1" x14ac:dyDescent="0.2">
      <c r="F484" s="5"/>
      <c r="G484" s="5"/>
    </row>
    <row r="485" spans="6:7" s="1" customFormat="1" x14ac:dyDescent="0.2">
      <c r="F485" s="5"/>
      <c r="G485" s="5"/>
    </row>
    <row r="486" spans="6:7" s="1" customFormat="1" x14ac:dyDescent="0.2">
      <c r="F486" s="5"/>
      <c r="G486" s="5"/>
    </row>
    <row r="487" spans="6:7" s="1" customFormat="1" x14ac:dyDescent="0.2">
      <c r="F487" s="5"/>
      <c r="G487" s="5"/>
    </row>
    <row r="488" spans="6:7" s="1" customFormat="1" x14ac:dyDescent="0.2">
      <c r="F488" s="5"/>
      <c r="G488" s="5"/>
    </row>
    <row r="489" spans="6:7" s="1" customFormat="1" x14ac:dyDescent="0.2">
      <c r="F489" s="5"/>
      <c r="G489" s="5"/>
    </row>
    <row r="490" spans="6:7" s="1" customFormat="1" x14ac:dyDescent="0.2">
      <c r="F490" s="5"/>
      <c r="G490" s="5"/>
    </row>
    <row r="491" spans="6:7" s="1" customFormat="1" x14ac:dyDescent="0.2">
      <c r="F491" s="5"/>
      <c r="G491" s="5"/>
    </row>
    <row r="492" spans="6:7" s="1" customFormat="1" x14ac:dyDescent="0.2">
      <c r="F492" s="5"/>
      <c r="G492" s="5"/>
    </row>
    <row r="493" spans="6:7" s="1" customFormat="1" x14ac:dyDescent="0.2">
      <c r="F493" s="5"/>
      <c r="G493" s="5"/>
    </row>
    <row r="494" spans="6:7" s="1" customFormat="1" x14ac:dyDescent="0.2">
      <c r="F494" s="5"/>
      <c r="G494" s="5"/>
    </row>
    <row r="495" spans="6:7" s="1" customFormat="1" x14ac:dyDescent="0.2">
      <c r="F495" s="5"/>
      <c r="G495" s="5"/>
    </row>
    <row r="496" spans="6:7" s="1" customFormat="1" x14ac:dyDescent="0.2">
      <c r="F496" s="5"/>
      <c r="G496" s="5"/>
    </row>
    <row r="497" spans="6:7" s="1" customFormat="1" x14ac:dyDescent="0.2">
      <c r="F497" s="5"/>
      <c r="G497" s="5"/>
    </row>
    <row r="498" spans="6:7" s="1" customFormat="1" x14ac:dyDescent="0.2">
      <c r="F498" s="5"/>
      <c r="G498" s="5"/>
    </row>
    <row r="499" spans="6:7" s="1" customFormat="1" x14ac:dyDescent="0.2">
      <c r="F499" s="5"/>
      <c r="G499" s="5"/>
    </row>
    <row r="500" spans="6:7" s="1" customFormat="1" x14ac:dyDescent="0.2">
      <c r="F500" s="5"/>
      <c r="G500" s="5"/>
    </row>
    <row r="501" spans="6:7" s="1" customFormat="1" x14ac:dyDescent="0.2">
      <c r="F501" s="5"/>
      <c r="G501" s="5"/>
    </row>
    <row r="502" spans="6:7" s="1" customFormat="1" x14ac:dyDescent="0.2">
      <c r="F502" s="5"/>
      <c r="G502" s="5"/>
    </row>
    <row r="503" spans="6:7" s="1" customFormat="1" x14ac:dyDescent="0.2">
      <c r="F503" s="5"/>
      <c r="G503" s="5"/>
    </row>
    <row r="504" spans="6:7" s="1" customFormat="1" x14ac:dyDescent="0.2">
      <c r="F504" s="5"/>
      <c r="G504" s="5"/>
    </row>
    <row r="505" spans="6:7" s="1" customFormat="1" x14ac:dyDescent="0.2">
      <c r="F505" s="5"/>
      <c r="G505" s="5"/>
    </row>
    <row r="506" spans="6:7" s="1" customFormat="1" x14ac:dyDescent="0.2">
      <c r="F506" s="5"/>
      <c r="G506" s="5"/>
    </row>
    <row r="507" spans="6:7" s="1" customFormat="1" x14ac:dyDescent="0.2">
      <c r="F507" s="5"/>
      <c r="G507" s="5"/>
    </row>
    <row r="508" spans="6:7" s="1" customFormat="1" x14ac:dyDescent="0.2">
      <c r="F508" s="5"/>
      <c r="G508" s="5"/>
    </row>
    <row r="509" spans="6:7" s="1" customFormat="1" x14ac:dyDescent="0.2">
      <c r="F509" s="5"/>
      <c r="G509" s="5"/>
    </row>
    <row r="510" spans="6:7" s="1" customFormat="1" x14ac:dyDescent="0.2">
      <c r="F510" s="5"/>
      <c r="G510" s="5"/>
    </row>
    <row r="511" spans="6:7" s="1" customFormat="1" x14ac:dyDescent="0.2">
      <c r="F511" s="5"/>
      <c r="G511" s="5"/>
    </row>
    <row r="512" spans="6:7" s="1" customFormat="1" x14ac:dyDescent="0.2">
      <c r="F512" s="5"/>
      <c r="G512" s="5"/>
    </row>
    <row r="513" spans="6:7" s="1" customFormat="1" x14ac:dyDescent="0.2">
      <c r="F513" s="5"/>
      <c r="G513" s="5"/>
    </row>
    <row r="514" spans="6:7" s="1" customFormat="1" x14ac:dyDescent="0.2">
      <c r="F514" s="5"/>
      <c r="G514" s="5"/>
    </row>
    <row r="515" spans="6:7" s="1" customFormat="1" x14ac:dyDescent="0.2">
      <c r="F515" s="5"/>
      <c r="G515" s="5"/>
    </row>
    <row r="516" spans="6:7" s="1" customFormat="1" x14ac:dyDescent="0.2">
      <c r="F516" s="5"/>
      <c r="G516" s="5"/>
    </row>
    <row r="517" spans="6:7" s="1" customFormat="1" x14ac:dyDescent="0.2">
      <c r="F517" s="5"/>
      <c r="G517" s="5"/>
    </row>
    <row r="518" spans="6:7" s="1" customFormat="1" x14ac:dyDescent="0.2">
      <c r="F518" s="5"/>
      <c r="G518" s="5"/>
    </row>
    <row r="519" spans="6:7" s="1" customFormat="1" x14ac:dyDescent="0.2">
      <c r="F519" s="5"/>
      <c r="G519" s="5"/>
    </row>
    <row r="520" spans="6:7" s="1" customFormat="1" x14ac:dyDescent="0.2">
      <c r="F520" s="5"/>
      <c r="G520" s="5"/>
    </row>
    <row r="521" spans="6:7" s="1" customFormat="1" x14ac:dyDescent="0.2">
      <c r="F521" s="5"/>
      <c r="G521" s="5"/>
    </row>
    <row r="522" spans="6:7" s="1" customFormat="1" x14ac:dyDescent="0.2">
      <c r="F522" s="5"/>
      <c r="G522" s="5"/>
    </row>
    <row r="523" spans="6:7" s="1" customFormat="1" x14ac:dyDescent="0.2">
      <c r="F523" s="5"/>
      <c r="G523" s="5"/>
    </row>
    <row r="524" spans="6:7" s="1" customFormat="1" x14ac:dyDescent="0.2">
      <c r="F524" s="5"/>
      <c r="G524" s="5"/>
    </row>
    <row r="525" spans="6:7" s="1" customFormat="1" x14ac:dyDescent="0.2">
      <c r="F525" s="5"/>
      <c r="G525" s="5"/>
    </row>
    <row r="526" spans="6:7" s="1" customFormat="1" x14ac:dyDescent="0.2">
      <c r="F526" s="5"/>
      <c r="G526" s="5"/>
    </row>
    <row r="527" spans="6:7" s="1" customFormat="1" x14ac:dyDescent="0.2">
      <c r="F527" s="5"/>
      <c r="G527" s="5"/>
    </row>
    <row r="528" spans="6:7" s="1" customFormat="1" x14ac:dyDescent="0.2">
      <c r="F528" s="5"/>
      <c r="G528" s="5"/>
    </row>
    <row r="529" spans="6:7" s="1" customFormat="1" x14ac:dyDescent="0.2">
      <c r="F529" s="5"/>
      <c r="G529" s="5"/>
    </row>
    <row r="530" spans="6:7" s="1" customFormat="1" x14ac:dyDescent="0.2">
      <c r="F530" s="5"/>
      <c r="G530" s="5"/>
    </row>
    <row r="531" spans="6:7" s="1" customFormat="1" x14ac:dyDescent="0.2">
      <c r="F531" s="5"/>
      <c r="G531" s="5"/>
    </row>
    <row r="532" spans="6:7" s="1" customFormat="1" x14ac:dyDescent="0.2">
      <c r="F532" s="5"/>
      <c r="G532" s="5"/>
    </row>
    <row r="533" spans="6:7" s="1" customFormat="1" x14ac:dyDescent="0.2">
      <c r="F533" s="5"/>
      <c r="G533" s="5"/>
    </row>
    <row r="534" spans="6:7" s="1" customFormat="1" x14ac:dyDescent="0.2">
      <c r="F534" s="5"/>
      <c r="G534" s="5"/>
    </row>
    <row r="535" spans="6:7" s="1" customFormat="1" x14ac:dyDescent="0.2">
      <c r="F535" s="5"/>
      <c r="G535" s="5"/>
    </row>
    <row r="536" spans="6:7" s="1" customFormat="1" x14ac:dyDescent="0.2">
      <c r="F536" s="5"/>
      <c r="G536" s="5"/>
    </row>
    <row r="537" spans="6:7" s="1" customFormat="1" x14ac:dyDescent="0.2">
      <c r="F537" s="5"/>
      <c r="G537" s="5"/>
    </row>
    <row r="538" spans="6:7" s="1" customFormat="1" x14ac:dyDescent="0.2">
      <c r="F538" s="5"/>
      <c r="G538" s="5"/>
    </row>
    <row r="539" spans="6:7" s="1" customFormat="1" x14ac:dyDescent="0.2">
      <c r="F539" s="5"/>
      <c r="G539" s="5"/>
    </row>
    <row r="540" spans="6:7" s="1" customFormat="1" x14ac:dyDescent="0.2">
      <c r="F540" s="5"/>
      <c r="G540" s="5"/>
    </row>
    <row r="541" spans="6:7" s="1" customFormat="1" x14ac:dyDescent="0.2">
      <c r="F541" s="5"/>
      <c r="G541" s="5"/>
    </row>
    <row r="542" spans="6:7" s="1" customFormat="1" x14ac:dyDescent="0.2">
      <c r="F542" s="5"/>
      <c r="G542" s="5"/>
    </row>
    <row r="543" spans="6:7" s="1" customFormat="1" x14ac:dyDescent="0.2">
      <c r="F543" s="5"/>
      <c r="G543" s="5"/>
    </row>
    <row r="544" spans="6:7" s="1" customFormat="1" x14ac:dyDescent="0.2">
      <c r="F544" s="5"/>
      <c r="G544" s="5"/>
    </row>
    <row r="545" spans="6:7" s="1" customFormat="1" x14ac:dyDescent="0.2">
      <c r="F545" s="5"/>
      <c r="G545" s="5"/>
    </row>
    <row r="546" spans="6:7" s="1" customFormat="1" x14ac:dyDescent="0.2">
      <c r="F546" s="5"/>
      <c r="G546" s="5"/>
    </row>
    <row r="547" spans="6:7" s="1" customFormat="1" x14ac:dyDescent="0.2">
      <c r="F547" s="5"/>
      <c r="G547" s="5"/>
    </row>
    <row r="548" spans="6:7" s="1" customFormat="1" x14ac:dyDescent="0.2">
      <c r="F548" s="5"/>
      <c r="G548" s="5"/>
    </row>
    <row r="549" spans="6:7" s="1" customFormat="1" x14ac:dyDescent="0.2">
      <c r="F549" s="5"/>
      <c r="G549" s="5"/>
    </row>
    <row r="550" spans="6:7" s="1" customFormat="1" x14ac:dyDescent="0.2">
      <c r="F550" s="5"/>
      <c r="G550" s="5"/>
    </row>
    <row r="551" spans="6:7" s="1" customFormat="1" x14ac:dyDescent="0.2">
      <c r="F551" s="5"/>
      <c r="G551" s="5"/>
    </row>
    <row r="552" spans="6:7" s="1" customFormat="1" x14ac:dyDescent="0.2">
      <c r="F552" s="5"/>
      <c r="G552" s="5"/>
    </row>
    <row r="553" spans="6:7" s="1" customFormat="1" x14ac:dyDescent="0.2">
      <c r="F553" s="5"/>
      <c r="G553" s="5"/>
    </row>
    <row r="554" spans="6:7" s="1" customFormat="1" x14ac:dyDescent="0.2">
      <c r="F554" s="5"/>
      <c r="G554" s="5"/>
    </row>
    <row r="555" spans="6:7" s="1" customFormat="1" x14ac:dyDescent="0.2">
      <c r="F555" s="5"/>
      <c r="G555" s="5"/>
    </row>
    <row r="556" spans="6:7" s="1" customFormat="1" x14ac:dyDescent="0.2">
      <c r="F556" s="5"/>
      <c r="G556" s="5"/>
    </row>
    <row r="557" spans="6:7" s="1" customFormat="1" x14ac:dyDescent="0.2">
      <c r="F557" s="5"/>
      <c r="G557" s="5"/>
    </row>
    <row r="558" spans="6:7" s="1" customFormat="1" x14ac:dyDescent="0.2">
      <c r="F558" s="5"/>
      <c r="G558" s="5"/>
    </row>
    <row r="559" spans="6:7" s="1" customFormat="1" x14ac:dyDescent="0.2">
      <c r="F559" s="5"/>
      <c r="G559" s="5"/>
    </row>
    <row r="560" spans="6:7" s="1" customFormat="1" x14ac:dyDescent="0.2">
      <c r="F560" s="5"/>
      <c r="G560" s="5"/>
    </row>
    <row r="561" spans="6:7" s="1" customFormat="1" x14ac:dyDescent="0.2">
      <c r="F561" s="5"/>
      <c r="G561" s="5"/>
    </row>
    <row r="562" spans="6:7" s="1" customFormat="1" x14ac:dyDescent="0.2">
      <c r="F562" s="5"/>
      <c r="G562" s="5"/>
    </row>
    <row r="563" spans="6:7" s="1" customFormat="1" x14ac:dyDescent="0.2">
      <c r="F563" s="5"/>
      <c r="G563" s="5"/>
    </row>
    <row r="564" spans="6:7" s="1" customFormat="1" x14ac:dyDescent="0.2">
      <c r="F564" s="5"/>
      <c r="G564" s="5"/>
    </row>
    <row r="565" spans="6:7" s="1" customFormat="1" x14ac:dyDescent="0.2">
      <c r="F565" s="5"/>
      <c r="G565" s="5"/>
    </row>
    <row r="566" spans="6:7" s="1" customFormat="1" x14ac:dyDescent="0.2">
      <c r="F566" s="5"/>
      <c r="G566" s="5"/>
    </row>
    <row r="567" spans="6:7" s="1" customFormat="1" x14ac:dyDescent="0.2">
      <c r="F567" s="5"/>
      <c r="G567" s="5"/>
    </row>
    <row r="568" spans="6:7" s="1" customFormat="1" x14ac:dyDescent="0.2">
      <c r="F568" s="5"/>
      <c r="G568" s="5"/>
    </row>
    <row r="569" spans="6:7" s="1" customFormat="1" x14ac:dyDescent="0.2">
      <c r="F569" s="5"/>
      <c r="G569" s="5"/>
    </row>
    <row r="570" spans="6:7" s="1" customFormat="1" x14ac:dyDescent="0.2">
      <c r="F570" s="5"/>
      <c r="G570" s="5"/>
    </row>
    <row r="571" spans="6:7" s="1" customFormat="1" x14ac:dyDescent="0.2">
      <c r="F571" s="5"/>
      <c r="G571" s="5"/>
    </row>
    <row r="572" spans="6:7" s="1" customFormat="1" x14ac:dyDescent="0.2">
      <c r="F572" s="5"/>
      <c r="G572" s="5"/>
    </row>
    <row r="573" spans="6:7" s="1" customFormat="1" x14ac:dyDescent="0.2">
      <c r="F573" s="5"/>
      <c r="G573" s="5"/>
    </row>
    <row r="574" spans="6:7" s="1" customFormat="1" x14ac:dyDescent="0.2">
      <c r="F574" s="5"/>
      <c r="G574" s="5"/>
    </row>
    <row r="575" spans="6:7" s="1" customFormat="1" x14ac:dyDescent="0.2">
      <c r="F575" s="5"/>
      <c r="G575" s="5"/>
    </row>
    <row r="576" spans="6:7" s="1" customFormat="1" x14ac:dyDescent="0.2">
      <c r="F576" s="5"/>
      <c r="G576" s="5"/>
    </row>
    <row r="577" spans="6:7" s="1" customFormat="1" x14ac:dyDescent="0.2">
      <c r="F577" s="5"/>
      <c r="G577" s="5"/>
    </row>
    <row r="578" spans="6:7" s="1" customFormat="1" x14ac:dyDescent="0.2">
      <c r="F578" s="5"/>
      <c r="G578" s="5"/>
    </row>
    <row r="579" spans="6:7" s="1" customFormat="1" x14ac:dyDescent="0.2">
      <c r="F579" s="5"/>
      <c r="G579" s="5"/>
    </row>
    <row r="580" spans="6:7" s="1" customFormat="1" x14ac:dyDescent="0.2">
      <c r="F580" s="5"/>
      <c r="G580" s="5"/>
    </row>
    <row r="581" spans="6:7" s="1" customFormat="1" x14ac:dyDescent="0.2">
      <c r="F581" s="5"/>
      <c r="G581" s="5"/>
    </row>
    <row r="582" spans="6:7" s="1" customFormat="1" x14ac:dyDescent="0.2">
      <c r="F582" s="5"/>
      <c r="G582" s="5"/>
    </row>
    <row r="583" spans="6:7" s="1" customFormat="1" x14ac:dyDescent="0.2">
      <c r="F583" s="5"/>
      <c r="G583" s="5"/>
    </row>
    <row r="584" spans="6:7" s="1" customFormat="1" x14ac:dyDescent="0.2">
      <c r="F584" s="5"/>
      <c r="G584" s="5"/>
    </row>
    <row r="585" spans="6:7" s="1" customFormat="1" x14ac:dyDescent="0.2">
      <c r="F585" s="5"/>
      <c r="G585" s="5"/>
    </row>
    <row r="586" spans="6:7" s="1" customFormat="1" x14ac:dyDescent="0.2">
      <c r="F586" s="5"/>
      <c r="G586" s="5"/>
    </row>
    <row r="587" spans="6:7" s="1" customFormat="1" x14ac:dyDescent="0.2">
      <c r="F587" s="5"/>
      <c r="G587" s="5"/>
    </row>
    <row r="588" spans="6:7" s="1" customFormat="1" x14ac:dyDescent="0.2">
      <c r="F588" s="5"/>
      <c r="G588" s="5"/>
    </row>
    <row r="589" spans="6:7" s="1" customFormat="1" x14ac:dyDescent="0.2">
      <c r="F589" s="5"/>
      <c r="G589" s="5"/>
    </row>
    <row r="590" spans="6:7" s="1" customFormat="1" x14ac:dyDescent="0.2">
      <c r="F590" s="5"/>
      <c r="G590" s="5"/>
    </row>
    <row r="591" spans="6:7" s="1" customFormat="1" x14ac:dyDescent="0.2">
      <c r="F591" s="5"/>
      <c r="G591" s="5"/>
    </row>
    <row r="592" spans="6:7" s="1" customFormat="1" x14ac:dyDescent="0.2">
      <c r="F592" s="5"/>
      <c r="G592" s="5"/>
    </row>
    <row r="593" spans="6:7" s="1" customFormat="1" x14ac:dyDescent="0.2">
      <c r="F593" s="5"/>
      <c r="G593" s="5"/>
    </row>
    <row r="594" spans="6:7" s="1" customFormat="1" x14ac:dyDescent="0.2">
      <c r="F594" s="5"/>
      <c r="G594" s="5"/>
    </row>
    <row r="595" spans="6:7" s="1" customFormat="1" x14ac:dyDescent="0.2">
      <c r="F595" s="5"/>
      <c r="G595" s="5"/>
    </row>
    <row r="596" spans="6:7" s="1" customFormat="1" x14ac:dyDescent="0.2">
      <c r="F596" s="5"/>
      <c r="G596" s="5"/>
    </row>
    <row r="597" spans="6:7" s="1" customFormat="1" x14ac:dyDescent="0.2">
      <c r="F597" s="5"/>
      <c r="G597" s="5"/>
    </row>
    <row r="598" spans="6:7" s="1" customFormat="1" x14ac:dyDescent="0.2">
      <c r="F598" s="5"/>
      <c r="G598" s="5"/>
    </row>
    <row r="599" spans="6:7" s="1" customFormat="1" x14ac:dyDescent="0.2">
      <c r="F599" s="5"/>
      <c r="G599" s="5"/>
    </row>
    <row r="600" spans="6:7" s="1" customFormat="1" x14ac:dyDescent="0.2">
      <c r="F600" s="5"/>
      <c r="G600" s="5"/>
    </row>
    <row r="601" spans="6:7" s="1" customFormat="1" x14ac:dyDescent="0.2">
      <c r="F601" s="5"/>
      <c r="G601" s="5"/>
    </row>
    <row r="602" spans="6:7" s="1" customFormat="1" x14ac:dyDescent="0.2">
      <c r="F602" s="5"/>
      <c r="G602" s="5"/>
    </row>
    <row r="603" spans="6:7" s="1" customFormat="1" x14ac:dyDescent="0.2">
      <c r="F603" s="5"/>
      <c r="G603" s="5"/>
    </row>
    <row r="604" spans="6:7" s="1" customFormat="1" x14ac:dyDescent="0.2">
      <c r="F604" s="5"/>
      <c r="G604" s="5"/>
    </row>
    <row r="605" spans="6:7" s="1" customFormat="1" x14ac:dyDescent="0.2">
      <c r="F605" s="5"/>
      <c r="G605" s="5"/>
    </row>
    <row r="606" spans="6:7" s="1" customFormat="1" x14ac:dyDescent="0.2">
      <c r="F606" s="5"/>
      <c r="G606" s="5"/>
    </row>
    <row r="607" spans="6:7" s="1" customFormat="1" x14ac:dyDescent="0.2">
      <c r="F607" s="5"/>
      <c r="G607" s="5"/>
    </row>
    <row r="608" spans="6:7" s="1" customFormat="1" x14ac:dyDescent="0.2">
      <c r="F608" s="5"/>
      <c r="G608" s="5"/>
    </row>
    <row r="609" spans="6:7" s="1" customFormat="1" x14ac:dyDescent="0.2">
      <c r="F609" s="5"/>
      <c r="G609" s="5"/>
    </row>
    <row r="610" spans="6:7" s="1" customFormat="1" x14ac:dyDescent="0.2">
      <c r="F610" s="5"/>
      <c r="G610" s="5"/>
    </row>
    <row r="611" spans="6:7" s="1" customFormat="1" x14ac:dyDescent="0.2">
      <c r="F611" s="5"/>
      <c r="G611" s="5"/>
    </row>
    <row r="612" spans="6:7" s="1" customFormat="1" x14ac:dyDescent="0.2">
      <c r="F612" s="5"/>
      <c r="G612" s="5"/>
    </row>
    <row r="613" spans="6:7" s="1" customFormat="1" x14ac:dyDescent="0.2">
      <c r="F613" s="5"/>
      <c r="G613" s="5"/>
    </row>
    <row r="614" spans="6:7" s="1" customFormat="1" x14ac:dyDescent="0.2">
      <c r="F614" s="5"/>
      <c r="G614" s="5"/>
    </row>
    <row r="615" spans="6:7" s="1" customFormat="1" x14ac:dyDescent="0.2">
      <c r="F615" s="5"/>
      <c r="G615" s="5"/>
    </row>
    <row r="616" spans="6:7" s="1" customFormat="1" x14ac:dyDescent="0.2">
      <c r="F616" s="5"/>
      <c r="G616" s="5"/>
    </row>
    <row r="617" spans="6:7" s="1" customFormat="1" x14ac:dyDescent="0.2">
      <c r="F617" s="5"/>
      <c r="G617" s="5"/>
    </row>
    <row r="618" spans="6:7" s="1" customFormat="1" x14ac:dyDescent="0.2">
      <c r="F618" s="5"/>
      <c r="G618" s="5"/>
    </row>
    <row r="619" spans="6:7" s="1" customFormat="1" x14ac:dyDescent="0.2">
      <c r="F619" s="5"/>
      <c r="G619" s="5"/>
    </row>
    <row r="620" spans="6:7" s="1" customFormat="1" x14ac:dyDescent="0.2">
      <c r="F620" s="5"/>
      <c r="G620" s="5"/>
    </row>
    <row r="621" spans="6:7" s="1" customFormat="1" x14ac:dyDescent="0.2">
      <c r="F621" s="5"/>
      <c r="G621" s="5"/>
    </row>
    <row r="622" spans="6:7" s="1" customFormat="1" x14ac:dyDescent="0.2">
      <c r="F622" s="5"/>
      <c r="G622" s="5"/>
    </row>
    <row r="623" spans="6:7" s="1" customFormat="1" x14ac:dyDescent="0.2">
      <c r="F623" s="5"/>
      <c r="G623" s="5"/>
    </row>
    <row r="624" spans="6:7" s="1" customFormat="1" x14ac:dyDescent="0.2">
      <c r="F624" s="5"/>
      <c r="G624" s="5"/>
    </row>
    <row r="625" spans="6:7" s="1" customFormat="1" x14ac:dyDescent="0.2">
      <c r="F625" s="5"/>
      <c r="G625" s="5"/>
    </row>
    <row r="626" spans="6:7" s="1" customFormat="1" x14ac:dyDescent="0.2">
      <c r="F626" s="5"/>
      <c r="G626" s="5"/>
    </row>
    <row r="627" spans="6:7" s="1" customFormat="1" x14ac:dyDescent="0.2">
      <c r="F627" s="5"/>
      <c r="G627" s="5"/>
    </row>
    <row r="628" spans="6:7" s="1" customFormat="1" x14ac:dyDescent="0.2">
      <c r="F628" s="5"/>
      <c r="G628" s="5"/>
    </row>
    <row r="629" spans="6:7" s="1" customFormat="1" x14ac:dyDescent="0.2">
      <c r="F629" s="5"/>
      <c r="G629" s="5"/>
    </row>
    <row r="630" spans="6:7" s="1" customFormat="1" x14ac:dyDescent="0.2">
      <c r="F630" s="5"/>
      <c r="G630" s="5"/>
    </row>
    <row r="631" spans="6:7" s="1" customFormat="1" x14ac:dyDescent="0.2">
      <c r="F631" s="5"/>
      <c r="G631" s="5"/>
    </row>
    <row r="632" spans="6:7" s="1" customFormat="1" x14ac:dyDescent="0.2">
      <c r="F632" s="5"/>
      <c r="G632" s="5"/>
    </row>
    <row r="633" spans="6:7" s="1" customFormat="1" x14ac:dyDescent="0.2">
      <c r="F633" s="5"/>
      <c r="G633" s="5"/>
    </row>
    <row r="634" spans="6:7" s="1" customFormat="1" x14ac:dyDescent="0.2">
      <c r="F634" s="5"/>
      <c r="G634" s="5"/>
    </row>
    <row r="635" spans="6:7" s="1" customFormat="1" x14ac:dyDescent="0.2">
      <c r="F635" s="5"/>
      <c r="G635" s="5"/>
    </row>
    <row r="636" spans="6:7" s="1" customFormat="1" x14ac:dyDescent="0.2">
      <c r="F636" s="5"/>
      <c r="G636" s="5"/>
    </row>
    <row r="637" spans="6:7" s="1" customFormat="1" x14ac:dyDescent="0.2">
      <c r="F637" s="5"/>
      <c r="G637" s="5"/>
    </row>
    <row r="638" spans="6:7" s="1" customFormat="1" x14ac:dyDescent="0.2">
      <c r="F638" s="5"/>
      <c r="G638" s="5"/>
    </row>
    <row r="639" spans="6:7" s="1" customFormat="1" x14ac:dyDescent="0.2">
      <c r="F639" s="5"/>
      <c r="G639" s="5"/>
    </row>
    <row r="640" spans="6:7" s="1" customFormat="1" x14ac:dyDescent="0.2">
      <c r="F640" s="5"/>
      <c r="G640" s="5"/>
    </row>
    <row r="641" spans="6:7" s="1" customFormat="1" x14ac:dyDescent="0.2">
      <c r="F641" s="5"/>
      <c r="G641" s="5"/>
    </row>
    <row r="642" spans="6:7" s="1" customFormat="1" x14ac:dyDescent="0.2">
      <c r="F642" s="5"/>
      <c r="G642" s="5"/>
    </row>
    <row r="643" spans="6:7" s="1" customFormat="1" x14ac:dyDescent="0.2">
      <c r="F643" s="5"/>
      <c r="G643" s="5"/>
    </row>
    <row r="644" spans="6:7" s="1" customFormat="1" x14ac:dyDescent="0.2">
      <c r="F644" s="5"/>
      <c r="G644" s="5"/>
    </row>
    <row r="645" spans="6:7" s="1" customFormat="1" x14ac:dyDescent="0.2">
      <c r="F645" s="5"/>
      <c r="G645" s="5"/>
    </row>
    <row r="646" spans="6:7" s="1" customFormat="1" x14ac:dyDescent="0.2">
      <c r="F646" s="5"/>
      <c r="G646" s="5"/>
    </row>
    <row r="647" spans="6:7" s="1" customFormat="1" x14ac:dyDescent="0.2">
      <c r="F647" s="5"/>
      <c r="G647" s="5"/>
    </row>
    <row r="648" spans="6:7" s="1" customFormat="1" x14ac:dyDescent="0.2">
      <c r="F648" s="5"/>
      <c r="G648" s="5"/>
    </row>
    <row r="649" spans="6:7" s="1" customFormat="1" x14ac:dyDescent="0.2">
      <c r="F649" s="5"/>
      <c r="G649" s="5"/>
    </row>
    <row r="650" spans="6:7" s="1" customFormat="1" x14ac:dyDescent="0.2">
      <c r="F650" s="5"/>
      <c r="G650" s="5"/>
    </row>
    <row r="651" spans="6:7" s="1" customFormat="1" x14ac:dyDescent="0.2">
      <c r="F651" s="5"/>
      <c r="G651" s="5"/>
    </row>
    <row r="652" spans="6:7" s="1" customFormat="1" x14ac:dyDescent="0.2">
      <c r="F652" s="5"/>
      <c r="G652" s="5"/>
    </row>
    <row r="653" spans="6:7" s="1" customFormat="1" x14ac:dyDescent="0.2">
      <c r="F653" s="5"/>
      <c r="G653" s="5"/>
    </row>
    <row r="654" spans="6:7" s="1" customFormat="1" x14ac:dyDescent="0.2">
      <c r="F654" s="5"/>
      <c r="G654" s="5"/>
    </row>
    <row r="655" spans="6:7" s="1" customFormat="1" x14ac:dyDescent="0.2">
      <c r="F655" s="5"/>
      <c r="G655" s="5"/>
    </row>
    <row r="656" spans="6:7" s="1" customFormat="1" x14ac:dyDescent="0.2">
      <c r="F656" s="5"/>
      <c r="G656" s="5"/>
    </row>
    <row r="657" spans="6:7" s="1" customFormat="1" x14ac:dyDescent="0.2">
      <c r="F657" s="5"/>
      <c r="G657" s="5"/>
    </row>
    <row r="658" spans="6:7" s="1" customFormat="1" x14ac:dyDescent="0.2">
      <c r="F658" s="5"/>
      <c r="G658" s="5"/>
    </row>
    <row r="659" spans="6:7" s="1" customFormat="1" x14ac:dyDescent="0.2">
      <c r="F659" s="5"/>
      <c r="G659" s="5"/>
    </row>
    <row r="660" spans="6:7" s="1" customFormat="1" x14ac:dyDescent="0.2">
      <c r="F660" s="5"/>
      <c r="G660" s="5"/>
    </row>
    <row r="661" spans="6:7" s="1" customFormat="1" x14ac:dyDescent="0.2">
      <c r="F661" s="5"/>
      <c r="G661" s="5"/>
    </row>
    <row r="662" spans="6:7" s="1" customFormat="1" x14ac:dyDescent="0.2">
      <c r="F662" s="5"/>
      <c r="G662" s="5"/>
    </row>
    <row r="663" spans="6:7" s="1" customFormat="1" x14ac:dyDescent="0.2">
      <c r="F663" s="5"/>
      <c r="G663" s="5"/>
    </row>
    <row r="664" spans="6:7" s="1" customFormat="1" x14ac:dyDescent="0.2">
      <c r="F664" s="5"/>
      <c r="G664" s="5"/>
    </row>
    <row r="665" spans="6:7" s="1" customFormat="1" x14ac:dyDescent="0.2">
      <c r="F665" s="5"/>
      <c r="G665" s="5"/>
    </row>
    <row r="666" spans="6:7" s="1" customFormat="1" x14ac:dyDescent="0.2">
      <c r="F666" s="5"/>
      <c r="G666" s="5"/>
    </row>
    <row r="667" spans="6:7" s="1" customFormat="1" x14ac:dyDescent="0.2">
      <c r="F667" s="5"/>
      <c r="G667" s="5"/>
    </row>
    <row r="668" spans="6:7" s="1" customFormat="1" x14ac:dyDescent="0.2">
      <c r="F668" s="5"/>
      <c r="G668" s="5"/>
    </row>
    <row r="669" spans="6:7" s="1" customFormat="1" x14ac:dyDescent="0.2">
      <c r="F669" s="5"/>
      <c r="G669" s="5"/>
    </row>
    <row r="670" spans="6:7" s="1" customFormat="1" x14ac:dyDescent="0.2">
      <c r="F670" s="5"/>
      <c r="G670" s="5"/>
    </row>
    <row r="671" spans="6:7" s="1" customFormat="1" x14ac:dyDescent="0.2">
      <c r="F671" s="5"/>
      <c r="G671" s="5"/>
    </row>
    <row r="672" spans="6:7" s="1" customFormat="1" x14ac:dyDescent="0.2">
      <c r="F672" s="5"/>
      <c r="G672" s="5"/>
    </row>
    <row r="673" spans="6:7" s="1" customFormat="1" x14ac:dyDescent="0.2">
      <c r="F673" s="5"/>
      <c r="G673" s="5"/>
    </row>
    <row r="674" spans="6:7" s="1" customFormat="1" x14ac:dyDescent="0.2">
      <c r="F674" s="5"/>
      <c r="G674" s="5"/>
    </row>
    <row r="675" spans="6:7" s="1" customFormat="1" x14ac:dyDescent="0.2">
      <c r="F675" s="5"/>
      <c r="G675" s="5"/>
    </row>
    <row r="676" spans="6:7" s="1" customFormat="1" x14ac:dyDescent="0.2">
      <c r="F676" s="5"/>
      <c r="G676" s="5"/>
    </row>
    <row r="677" spans="6:7" s="1" customFormat="1" x14ac:dyDescent="0.2">
      <c r="F677" s="5"/>
      <c r="G677" s="5"/>
    </row>
    <row r="678" spans="6:7" s="1" customFormat="1" x14ac:dyDescent="0.2">
      <c r="F678" s="5"/>
      <c r="G678" s="5"/>
    </row>
    <row r="679" spans="6:7" s="1" customFormat="1" x14ac:dyDescent="0.2">
      <c r="F679" s="5"/>
      <c r="G679" s="5"/>
    </row>
    <row r="680" spans="6:7" s="1" customFormat="1" x14ac:dyDescent="0.2">
      <c r="F680" s="5"/>
      <c r="G680" s="5"/>
    </row>
    <row r="681" spans="6:7" s="1" customFormat="1" x14ac:dyDescent="0.2">
      <c r="F681" s="5"/>
      <c r="G681" s="5"/>
    </row>
    <row r="682" spans="6:7" s="1" customFormat="1" x14ac:dyDescent="0.2">
      <c r="F682" s="5"/>
      <c r="G682" s="5"/>
    </row>
    <row r="683" spans="6:7" s="1" customFormat="1" x14ac:dyDescent="0.2">
      <c r="F683" s="5"/>
      <c r="G683" s="5"/>
    </row>
    <row r="684" spans="6:7" s="1" customFormat="1" x14ac:dyDescent="0.2">
      <c r="F684" s="5"/>
      <c r="G684" s="5"/>
    </row>
    <row r="685" spans="6:7" s="1" customFormat="1" x14ac:dyDescent="0.2">
      <c r="F685" s="5"/>
      <c r="G685" s="5"/>
    </row>
    <row r="686" spans="6:7" s="1" customFormat="1" x14ac:dyDescent="0.2">
      <c r="F686" s="5"/>
      <c r="G686" s="5"/>
    </row>
    <row r="687" spans="6:7" s="1" customFormat="1" x14ac:dyDescent="0.2">
      <c r="F687" s="5"/>
      <c r="G687" s="5"/>
    </row>
    <row r="688" spans="6:7" s="1" customFormat="1" x14ac:dyDescent="0.2">
      <c r="F688" s="5"/>
      <c r="G688" s="5"/>
    </row>
    <row r="689" spans="6:7" s="1" customFormat="1" x14ac:dyDescent="0.2">
      <c r="F689" s="5"/>
      <c r="G689" s="5"/>
    </row>
    <row r="690" spans="6:7" s="1" customFormat="1" x14ac:dyDescent="0.2">
      <c r="F690" s="5"/>
      <c r="G690" s="5"/>
    </row>
    <row r="691" spans="6:7" s="1" customFormat="1" x14ac:dyDescent="0.2">
      <c r="F691" s="5"/>
      <c r="G691" s="5"/>
    </row>
    <row r="692" spans="6:7" s="1" customFormat="1" x14ac:dyDescent="0.2">
      <c r="F692" s="5"/>
      <c r="G692" s="5"/>
    </row>
    <row r="693" spans="6:7" s="1" customFormat="1" x14ac:dyDescent="0.2">
      <c r="F693" s="5"/>
      <c r="G693" s="5"/>
    </row>
    <row r="694" spans="6:7" s="1" customFormat="1" x14ac:dyDescent="0.2">
      <c r="F694" s="5"/>
      <c r="G694" s="5"/>
    </row>
    <row r="695" spans="6:7" s="1" customFormat="1" x14ac:dyDescent="0.2">
      <c r="F695" s="5"/>
      <c r="G695" s="5"/>
    </row>
    <row r="696" spans="6:7" s="1" customFormat="1" x14ac:dyDescent="0.2">
      <c r="F696" s="5"/>
      <c r="G696" s="5"/>
    </row>
    <row r="697" spans="6:7" s="1" customFormat="1" x14ac:dyDescent="0.2">
      <c r="F697" s="5"/>
      <c r="G697" s="5"/>
    </row>
    <row r="698" spans="6:7" s="1" customFormat="1" x14ac:dyDescent="0.2">
      <c r="F698" s="5"/>
      <c r="G698" s="5"/>
    </row>
    <row r="699" spans="6:7" s="1" customFormat="1" x14ac:dyDescent="0.2">
      <c r="F699" s="5"/>
      <c r="G699" s="5"/>
    </row>
    <row r="700" spans="6:7" s="1" customFormat="1" x14ac:dyDescent="0.2">
      <c r="F700" s="5"/>
      <c r="G700" s="5"/>
    </row>
    <row r="701" spans="6:7" s="1" customFormat="1" x14ac:dyDescent="0.2">
      <c r="F701" s="5"/>
      <c r="G701" s="5"/>
    </row>
    <row r="702" spans="6:7" s="1" customFormat="1" x14ac:dyDescent="0.2">
      <c r="F702" s="5"/>
      <c r="G702" s="5"/>
    </row>
    <row r="703" spans="6:7" s="1" customFormat="1" x14ac:dyDescent="0.2">
      <c r="F703" s="5"/>
      <c r="G703" s="5"/>
    </row>
    <row r="704" spans="6:7" s="1" customFormat="1" x14ac:dyDescent="0.2">
      <c r="F704" s="5"/>
      <c r="G704" s="5"/>
    </row>
    <row r="705" spans="6:7" s="1" customFormat="1" x14ac:dyDescent="0.2">
      <c r="F705" s="5"/>
      <c r="G705" s="5"/>
    </row>
    <row r="706" spans="6:7" s="1" customFormat="1" x14ac:dyDescent="0.2">
      <c r="F706" s="5"/>
      <c r="G706" s="5"/>
    </row>
    <row r="707" spans="6:7" s="1" customFormat="1" x14ac:dyDescent="0.2">
      <c r="F707" s="5"/>
      <c r="G707" s="5"/>
    </row>
    <row r="708" spans="6:7" s="1" customFormat="1" x14ac:dyDescent="0.2">
      <c r="F708" s="5"/>
      <c r="G708" s="5"/>
    </row>
    <row r="709" spans="6:7" s="1" customFormat="1" x14ac:dyDescent="0.2">
      <c r="F709" s="5"/>
      <c r="G709" s="5"/>
    </row>
    <row r="710" spans="6:7" s="1" customFormat="1" x14ac:dyDescent="0.2">
      <c r="F710" s="5"/>
      <c r="G710" s="5"/>
    </row>
    <row r="711" spans="6:7" s="1" customFormat="1" x14ac:dyDescent="0.2">
      <c r="F711" s="5"/>
      <c r="G711" s="5"/>
    </row>
    <row r="712" spans="6:7" s="1" customFormat="1" x14ac:dyDescent="0.2">
      <c r="F712" s="5"/>
      <c r="G712" s="5"/>
    </row>
    <row r="713" spans="6:7" s="1" customFormat="1" x14ac:dyDescent="0.2">
      <c r="F713" s="5"/>
      <c r="G713" s="5"/>
    </row>
    <row r="714" spans="6:7" s="1" customFormat="1" x14ac:dyDescent="0.2">
      <c r="F714" s="5"/>
      <c r="G714" s="5"/>
    </row>
    <row r="715" spans="6:7" s="1" customFormat="1" x14ac:dyDescent="0.2">
      <c r="F715" s="5"/>
      <c r="G715" s="5"/>
    </row>
    <row r="716" spans="6:7" s="1" customFormat="1" x14ac:dyDescent="0.2">
      <c r="F716" s="5"/>
      <c r="G716" s="5"/>
    </row>
    <row r="717" spans="6:7" s="1" customFormat="1" x14ac:dyDescent="0.2">
      <c r="F717" s="5"/>
      <c r="G717" s="5"/>
    </row>
    <row r="718" spans="6:7" s="1" customFormat="1" x14ac:dyDescent="0.2">
      <c r="F718" s="5"/>
      <c r="G718" s="5"/>
    </row>
    <row r="719" spans="6:7" s="1" customFormat="1" x14ac:dyDescent="0.2">
      <c r="F719" s="5"/>
      <c r="G719" s="5"/>
    </row>
    <row r="720" spans="6:7" s="1" customFormat="1" x14ac:dyDescent="0.2">
      <c r="F720" s="5"/>
      <c r="G720" s="5"/>
    </row>
    <row r="721" spans="6:7" s="1" customFormat="1" x14ac:dyDescent="0.2">
      <c r="F721" s="5"/>
      <c r="G721" s="5"/>
    </row>
    <row r="722" spans="6:7" s="1" customFormat="1" x14ac:dyDescent="0.2">
      <c r="F722" s="5"/>
      <c r="G722" s="5"/>
    </row>
    <row r="723" spans="6:7" s="1" customFormat="1" x14ac:dyDescent="0.2">
      <c r="F723" s="5"/>
      <c r="G723" s="5"/>
    </row>
    <row r="724" spans="6:7" s="1" customFormat="1" x14ac:dyDescent="0.2">
      <c r="F724" s="5"/>
      <c r="G724" s="5"/>
    </row>
    <row r="725" spans="6:7" s="1" customFormat="1" x14ac:dyDescent="0.2">
      <c r="F725" s="5"/>
      <c r="G725" s="5"/>
    </row>
    <row r="726" spans="6:7" s="1" customFormat="1" x14ac:dyDescent="0.2">
      <c r="F726" s="5"/>
      <c r="G726" s="5"/>
    </row>
    <row r="727" spans="6:7" s="1" customFormat="1" x14ac:dyDescent="0.2">
      <c r="F727" s="5"/>
      <c r="G727" s="5"/>
    </row>
    <row r="728" spans="6:7" s="1" customFormat="1" x14ac:dyDescent="0.2">
      <c r="F728" s="5"/>
      <c r="G728" s="5"/>
    </row>
    <row r="729" spans="6:7" s="1" customFormat="1" x14ac:dyDescent="0.2">
      <c r="F729" s="5"/>
      <c r="G729" s="5"/>
    </row>
    <row r="730" spans="6:7" s="1" customFormat="1" x14ac:dyDescent="0.2">
      <c r="F730" s="5"/>
      <c r="G730" s="5"/>
    </row>
    <row r="731" spans="6:7" s="1" customFormat="1" x14ac:dyDescent="0.2">
      <c r="F731" s="5"/>
      <c r="G731" s="5"/>
    </row>
    <row r="732" spans="6:7" s="1" customFormat="1" x14ac:dyDescent="0.2">
      <c r="F732" s="5"/>
      <c r="G732" s="5"/>
    </row>
    <row r="733" spans="6:7" s="1" customFormat="1" x14ac:dyDescent="0.2">
      <c r="F733" s="5"/>
      <c r="G733" s="5"/>
    </row>
    <row r="734" spans="6:7" s="1" customFormat="1" x14ac:dyDescent="0.2">
      <c r="F734" s="5"/>
      <c r="G734" s="5"/>
    </row>
    <row r="735" spans="6:7" s="1" customFormat="1" x14ac:dyDescent="0.2">
      <c r="F735" s="5"/>
      <c r="G735" s="5"/>
    </row>
    <row r="736" spans="6:7" s="1" customFormat="1" x14ac:dyDescent="0.2">
      <c r="F736" s="5"/>
      <c r="G736" s="5"/>
    </row>
    <row r="737" spans="6:7" s="1" customFormat="1" x14ac:dyDescent="0.2">
      <c r="F737" s="5"/>
      <c r="G737" s="5"/>
    </row>
    <row r="738" spans="6:7" s="1" customFormat="1" x14ac:dyDescent="0.2">
      <c r="F738" s="5"/>
      <c r="G738" s="5"/>
    </row>
    <row r="739" spans="6:7" s="1" customFormat="1" x14ac:dyDescent="0.2">
      <c r="F739" s="5"/>
      <c r="G739" s="5"/>
    </row>
    <row r="740" spans="6:7" s="1" customFormat="1" x14ac:dyDescent="0.2">
      <c r="F740" s="5"/>
      <c r="G740" s="5"/>
    </row>
    <row r="741" spans="6:7" s="1" customFormat="1" x14ac:dyDescent="0.2">
      <c r="F741" s="5"/>
      <c r="G741" s="5"/>
    </row>
    <row r="742" spans="6:7" s="1" customFormat="1" x14ac:dyDescent="0.2">
      <c r="F742" s="5"/>
      <c r="G742" s="5"/>
    </row>
    <row r="743" spans="6:7" s="1" customFormat="1" x14ac:dyDescent="0.2">
      <c r="F743" s="5"/>
      <c r="G743" s="5"/>
    </row>
    <row r="744" spans="6:7" s="1" customFormat="1" x14ac:dyDescent="0.2">
      <c r="F744" s="5"/>
      <c r="G744" s="5"/>
    </row>
    <row r="745" spans="6:7" s="1" customFormat="1" x14ac:dyDescent="0.2">
      <c r="F745" s="5"/>
      <c r="G745" s="5"/>
    </row>
    <row r="746" spans="6:7" s="1" customFormat="1" x14ac:dyDescent="0.2">
      <c r="F746" s="5"/>
      <c r="G746" s="5"/>
    </row>
    <row r="747" spans="6:7" s="1" customFormat="1" x14ac:dyDescent="0.2">
      <c r="F747" s="5"/>
      <c r="G747" s="5"/>
    </row>
    <row r="748" spans="6:7" s="1" customFormat="1" x14ac:dyDescent="0.2">
      <c r="F748" s="5"/>
      <c r="G748" s="5"/>
    </row>
    <row r="749" spans="6:7" s="1" customFormat="1" x14ac:dyDescent="0.2">
      <c r="F749" s="5"/>
      <c r="G749" s="5"/>
    </row>
    <row r="750" spans="6:7" s="1" customFormat="1" x14ac:dyDescent="0.2">
      <c r="F750" s="5"/>
      <c r="G750" s="5"/>
    </row>
    <row r="751" spans="6:7" s="1" customFormat="1" x14ac:dyDescent="0.2">
      <c r="F751" s="5"/>
      <c r="G751" s="5"/>
    </row>
    <row r="752" spans="6:7" s="1" customFormat="1" x14ac:dyDescent="0.2">
      <c r="F752" s="5"/>
      <c r="G752" s="5"/>
    </row>
    <row r="753" spans="6:7" s="1" customFormat="1" x14ac:dyDescent="0.2">
      <c r="F753" s="5"/>
      <c r="G753" s="5"/>
    </row>
    <row r="754" spans="6:7" s="1" customFormat="1" x14ac:dyDescent="0.2">
      <c r="F754" s="5"/>
      <c r="G754" s="5"/>
    </row>
    <row r="755" spans="6:7" s="1" customFormat="1" x14ac:dyDescent="0.2">
      <c r="F755" s="5"/>
      <c r="G755" s="5"/>
    </row>
    <row r="756" spans="6:7" s="1" customFormat="1" x14ac:dyDescent="0.2">
      <c r="F756" s="5"/>
      <c r="G756" s="5"/>
    </row>
    <row r="757" spans="6:7" s="1" customFormat="1" x14ac:dyDescent="0.2">
      <c r="F757" s="5"/>
      <c r="G757" s="5"/>
    </row>
    <row r="758" spans="6:7" s="1" customFormat="1" x14ac:dyDescent="0.2">
      <c r="F758" s="5"/>
      <c r="G758" s="5"/>
    </row>
    <row r="759" spans="6:7" s="1" customFormat="1" x14ac:dyDescent="0.2">
      <c r="F759" s="5"/>
      <c r="G759" s="5"/>
    </row>
    <row r="760" spans="6:7" s="1" customFormat="1" x14ac:dyDescent="0.2">
      <c r="F760" s="5"/>
      <c r="G760" s="5"/>
    </row>
    <row r="761" spans="6:7" s="1" customFormat="1" x14ac:dyDescent="0.2">
      <c r="F761" s="5"/>
      <c r="G761" s="5"/>
    </row>
    <row r="762" spans="6:7" s="1" customFormat="1" x14ac:dyDescent="0.2">
      <c r="F762" s="5"/>
      <c r="G762" s="5"/>
    </row>
    <row r="763" spans="6:7" s="1" customFormat="1" x14ac:dyDescent="0.2">
      <c r="F763" s="5"/>
      <c r="G763" s="5"/>
    </row>
    <row r="764" spans="6:7" s="1" customFormat="1" x14ac:dyDescent="0.2">
      <c r="F764" s="5"/>
      <c r="G764" s="5"/>
    </row>
    <row r="765" spans="6:7" s="1" customFormat="1" x14ac:dyDescent="0.2">
      <c r="F765" s="5"/>
      <c r="G765" s="5"/>
    </row>
    <row r="766" spans="6:7" s="1" customFormat="1" x14ac:dyDescent="0.2">
      <c r="F766" s="5"/>
      <c r="G766" s="5"/>
    </row>
    <row r="767" spans="6:7" s="1" customFormat="1" x14ac:dyDescent="0.2">
      <c r="F767" s="5"/>
      <c r="G767" s="5"/>
    </row>
    <row r="768" spans="6:7" s="1" customFormat="1" x14ac:dyDescent="0.2">
      <c r="F768" s="5"/>
      <c r="G768" s="5"/>
    </row>
    <row r="769" spans="6:7" s="1" customFormat="1" x14ac:dyDescent="0.2">
      <c r="F769" s="5"/>
      <c r="G769" s="5"/>
    </row>
    <row r="770" spans="6:7" s="1" customFormat="1" x14ac:dyDescent="0.2">
      <c r="F770" s="5"/>
      <c r="G770" s="5"/>
    </row>
    <row r="771" spans="6:7" s="1" customFormat="1" x14ac:dyDescent="0.2">
      <c r="F771" s="5"/>
      <c r="G771" s="5"/>
    </row>
    <row r="772" spans="6:7" s="1" customFormat="1" x14ac:dyDescent="0.2">
      <c r="F772" s="5"/>
      <c r="G772" s="5"/>
    </row>
    <row r="773" spans="6:7" s="1" customFormat="1" x14ac:dyDescent="0.2">
      <c r="F773" s="5"/>
      <c r="G773" s="5"/>
    </row>
    <row r="774" spans="6:7" s="1" customFormat="1" x14ac:dyDescent="0.2">
      <c r="F774" s="5"/>
      <c r="G774" s="5"/>
    </row>
    <row r="775" spans="6:7" s="1" customFormat="1" x14ac:dyDescent="0.2">
      <c r="F775" s="5"/>
      <c r="G775" s="5"/>
    </row>
    <row r="776" spans="6:7" s="1" customFormat="1" x14ac:dyDescent="0.2">
      <c r="F776" s="5"/>
      <c r="G776" s="5"/>
    </row>
    <row r="777" spans="6:7" s="1" customFormat="1" x14ac:dyDescent="0.2">
      <c r="F777" s="5"/>
      <c r="G777" s="5"/>
    </row>
    <row r="778" spans="6:7" s="1" customFormat="1" x14ac:dyDescent="0.2">
      <c r="F778" s="5"/>
      <c r="G778" s="5"/>
    </row>
    <row r="779" spans="6:7" s="1" customFormat="1" x14ac:dyDescent="0.2">
      <c r="F779" s="5"/>
      <c r="G779" s="5"/>
    </row>
    <row r="780" spans="6:7" s="1" customFormat="1" x14ac:dyDescent="0.2">
      <c r="F780" s="5"/>
      <c r="G780" s="5"/>
    </row>
    <row r="781" spans="6:7" s="1" customFormat="1" x14ac:dyDescent="0.2">
      <c r="F781" s="5"/>
      <c r="G781" s="5"/>
    </row>
    <row r="782" spans="6:7" s="1" customFormat="1" x14ac:dyDescent="0.2">
      <c r="F782" s="5"/>
      <c r="G782" s="5"/>
    </row>
    <row r="783" spans="6:7" s="1" customFormat="1" x14ac:dyDescent="0.2">
      <c r="F783" s="5"/>
      <c r="G783" s="5"/>
    </row>
    <row r="784" spans="6:7" s="1" customFormat="1" x14ac:dyDescent="0.2">
      <c r="F784" s="5"/>
      <c r="G784" s="5"/>
    </row>
    <row r="785" spans="6:7" s="1" customFormat="1" x14ac:dyDescent="0.2">
      <c r="F785" s="5"/>
      <c r="G785" s="5"/>
    </row>
    <row r="786" spans="6:7" s="1" customFormat="1" x14ac:dyDescent="0.2">
      <c r="F786" s="5"/>
      <c r="G786" s="5"/>
    </row>
    <row r="787" spans="6:7" s="1" customFormat="1" x14ac:dyDescent="0.2">
      <c r="F787" s="5"/>
      <c r="G787" s="5"/>
    </row>
    <row r="788" spans="6:7" s="1" customFormat="1" x14ac:dyDescent="0.2">
      <c r="F788" s="5"/>
      <c r="G788" s="5"/>
    </row>
    <row r="789" spans="6:7" s="1" customFormat="1" x14ac:dyDescent="0.2">
      <c r="F789" s="5"/>
      <c r="G789" s="5"/>
    </row>
    <row r="790" spans="6:7" s="1" customFormat="1" x14ac:dyDescent="0.2">
      <c r="F790" s="5"/>
      <c r="G790" s="5"/>
    </row>
    <row r="791" spans="6:7" s="1" customFormat="1" x14ac:dyDescent="0.2">
      <c r="F791" s="5"/>
      <c r="G791" s="5"/>
    </row>
    <row r="792" spans="6:7" s="1" customFormat="1" x14ac:dyDescent="0.2">
      <c r="F792" s="5"/>
      <c r="G792" s="5"/>
    </row>
    <row r="793" spans="6:7" s="1" customFormat="1" x14ac:dyDescent="0.2">
      <c r="F793" s="5"/>
      <c r="G793" s="5"/>
    </row>
    <row r="794" spans="6:7" s="1" customFormat="1" x14ac:dyDescent="0.2">
      <c r="F794" s="5"/>
      <c r="G794" s="5"/>
    </row>
    <row r="795" spans="6:7" s="1" customFormat="1" x14ac:dyDescent="0.2">
      <c r="F795" s="5"/>
      <c r="G795" s="5"/>
    </row>
    <row r="796" spans="6:7" s="1" customFormat="1" x14ac:dyDescent="0.2">
      <c r="F796" s="5"/>
      <c r="G796" s="5"/>
    </row>
    <row r="797" spans="6:7" s="1" customFormat="1" x14ac:dyDescent="0.2">
      <c r="F797" s="5"/>
      <c r="G797" s="5"/>
    </row>
    <row r="798" spans="6:7" s="1" customFormat="1" x14ac:dyDescent="0.2">
      <c r="F798" s="5"/>
      <c r="G798" s="5"/>
    </row>
    <row r="799" spans="6:7" s="1" customFormat="1" x14ac:dyDescent="0.2">
      <c r="F799" s="5"/>
      <c r="G799" s="5"/>
    </row>
    <row r="800" spans="6:7" s="1" customFormat="1" x14ac:dyDescent="0.2">
      <c r="F800" s="5"/>
      <c r="G800" s="5"/>
    </row>
    <row r="801" spans="6:7" s="1" customFormat="1" x14ac:dyDescent="0.2">
      <c r="F801" s="5"/>
      <c r="G801" s="5"/>
    </row>
    <row r="802" spans="6:7" s="1" customFormat="1" x14ac:dyDescent="0.2">
      <c r="F802" s="5"/>
      <c r="G802" s="5"/>
    </row>
    <row r="803" spans="6:7" s="1" customFormat="1" x14ac:dyDescent="0.2">
      <c r="F803" s="5"/>
      <c r="G803" s="5"/>
    </row>
    <row r="804" spans="6:7" s="1" customFormat="1" x14ac:dyDescent="0.2">
      <c r="F804" s="5"/>
      <c r="G804" s="5"/>
    </row>
    <row r="805" spans="6:7" s="1" customFormat="1" x14ac:dyDescent="0.2">
      <c r="F805" s="5"/>
      <c r="G805" s="5"/>
    </row>
    <row r="806" spans="6:7" s="1" customFormat="1" x14ac:dyDescent="0.2">
      <c r="F806" s="5"/>
      <c r="G806" s="5"/>
    </row>
    <row r="807" spans="6:7" s="1" customFormat="1" x14ac:dyDescent="0.2">
      <c r="F807" s="5"/>
      <c r="G807" s="5"/>
    </row>
    <row r="808" spans="6:7" s="1" customFormat="1" x14ac:dyDescent="0.2">
      <c r="F808" s="5"/>
      <c r="G808" s="5"/>
    </row>
    <row r="809" spans="6:7" s="1" customFormat="1" x14ac:dyDescent="0.2">
      <c r="F809" s="5"/>
      <c r="G809" s="5"/>
    </row>
    <row r="810" spans="6:7" s="1" customFormat="1" x14ac:dyDescent="0.2">
      <c r="F810" s="5"/>
      <c r="G810" s="5"/>
    </row>
    <row r="811" spans="6:7" s="1" customFormat="1" x14ac:dyDescent="0.2">
      <c r="F811" s="5"/>
      <c r="G811" s="5"/>
    </row>
    <row r="812" spans="6:7" s="1" customFormat="1" x14ac:dyDescent="0.2">
      <c r="F812" s="5"/>
      <c r="G812" s="5"/>
    </row>
    <row r="813" spans="6:7" s="1" customFormat="1" x14ac:dyDescent="0.2">
      <c r="F813" s="5"/>
      <c r="G813" s="5"/>
    </row>
    <row r="814" spans="6:7" s="1" customFormat="1" x14ac:dyDescent="0.2">
      <c r="F814" s="5"/>
      <c r="G814" s="5"/>
    </row>
    <row r="815" spans="6:7" s="1" customFormat="1" x14ac:dyDescent="0.2">
      <c r="F815" s="5"/>
      <c r="G815" s="5"/>
    </row>
    <row r="816" spans="6:7" s="1" customFormat="1" x14ac:dyDescent="0.2">
      <c r="F816" s="5"/>
      <c r="G816" s="5"/>
    </row>
    <row r="817" spans="6:7" s="1" customFormat="1" x14ac:dyDescent="0.2">
      <c r="F817" s="5"/>
      <c r="G817" s="5"/>
    </row>
    <row r="818" spans="6:7" s="1" customFormat="1" x14ac:dyDescent="0.2">
      <c r="F818" s="5"/>
      <c r="G818" s="5"/>
    </row>
    <row r="819" spans="6:7" s="1" customFormat="1" x14ac:dyDescent="0.2">
      <c r="F819" s="5"/>
      <c r="G819" s="5"/>
    </row>
    <row r="820" spans="6:7" s="1" customFormat="1" x14ac:dyDescent="0.2">
      <c r="F820" s="5"/>
      <c r="G820" s="5"/>
    </row>
    <row r="821" spans="6:7" s="1" customFormat="1" x14ac:dyDescent="0.2">
      <c r="F821" s="5"/>
      <c r="G821" s="5"/>
    </row>
    <row r="822" spans="6:7" s="1" customFormat="1" x14ac:dyDescent="0.2">
      <c r="F822" s="5"/>
      <c r="G822" s="5"/>
    </row>
    <row r="823" spans="6:7" s="1" customFormat="1" x14ac:dyDescent="0.2">
      <c r="F823" s="5"/>
      <c r="G823" s="5"/>
    </row>
    <row r="824" spans="6:7" s="1" customFormat="1" x14ac:dyDescent="0.2">
      <c r="F824" s="5"/>
      <c r="G824" s="5"/>
    </row>
    <row r="825" spans="6:7" s="1" customFormat="1" x14ac:dyDescent="0.2">
      <c r="F825" s="5"/>
      <c r="G825" s="5"/>
    </row>
    <row r="826" spans="6:7" s="1" customFormat="1" x14ac:dyDescent="0.2">
      <c r="F826" s="5"/>
      <c r="G826" s="5"/>
    </row>
    <row r="827" spans="6:7" s="1" customFormat="1" x14ac:dyDescent="0.2">
      <c r="F827" s="5"/>
      <c r="G827" s="5"/>
    </row>
    <row r="828" spans="6:7" s="1" customFormat="1" x14ac:dyDescent="0.2">
      <c r="F828" s="5"/>
      <c r="G828" s="5"/>
    </row>
    <row r="829" spans="6:7" s="1" customFormat="1" x14ac:dyDescent="0.2">
      <c r="F829" s="5"/>
      <c r="G829" s="5"/>
    </row>
    <row r="830" spans="6:7" s="1" customFormat="1" x14ac:dyDescent="0.2">
      <c r="F830" s="5"/>
      <c r="G830" s="5"/>
    </row>
    <row r="831" spans="6:7" s="1" customFormat="1" x14ac:dyDescent="0.2">
      <c r="F831" s="5"/>
      <c r="G831" s="5"/>
    </row>
    <row r="832" spans="6:7" s="1" customFormat="1" x14ac:dyDescent="0.2">
      <c r="F832" s="5"/>
      <c r="G832" s="5"/>
    </row>
    <row r="833" spans="6:7" s="1" customFormat="1" x14ac:dyDescent="0.2">
      <c r="F833" s="5"/>
      <c r="G833" s="5"/>
    </row>
    <row r="834" spans="6:7" s="1" customFormat="1" x14ac:dyDescent="0.2">
      <c r="F834" s="5"/>
      <c r="G834" s="5"/>
    </row>
    <row r="835" spans="6:7" s="1" customFormat="1" x14ac:dyDescent="0.2">
      <c r="F835" s="5"/>
      <c r="G835" s="5"/>
    </row>
    <row r="836" spans="6:7" s="1" customFormat="1" x14ac:dyDescent="0.2">
      <c r="F836" s="5"/>
      <c r="G836" s="5"/>
    </row>
    <row r="837" spans="6:7" s="1" customFormat="1" x14ac:dyDescent="0.2">
      <c r="F837" s="5"/>
      <c r="G837" s="5"/>
    </row>
    <row r="838" spans="6:7" s="1" customFormat="1" x14ac:dyDescent="0.2">
      <c r="F838" s="5"/>
      <c r="G838" s="5"/>
    </row>
    <row r="839" spans="6:7" s="1" customFormat="1" x14ac:dyDescent="0.2">
      <c r="F839" s="5"/>
      <c r="G839" s="5"/>
    </row>
    <row r="840" spans="6:7" s="1" customFormat="1" x14ac:dyDescent="0.2">
      <c r="F840" s="5"/>
      <c r="G840" s="5"/>
    </row>
    <row r="841" spans="6:7" s="1" customFormat="1" x14ac:dyDescent="0.2">
      <c r="F841" s="5"/>
      <c r="G841" s="5"/>
    </row>
    <row r="842" spans="6:7" s="1" customFormat="1" x14ac:dyDescent="0.2">
      <c r="F842" s="5"/>
      <c r="G842" s="5"/>
    </row>
    <row r="843" spans="6:7" s="1" customFormat="1" x14ac:dyDescent="0.2">
      <c r="F843" s="5"/>
      <c r="G843" s="5"/>
    </row>
    <row r="844" spans="6:7" s="1" customFormat="1" x14ac:dyDescent="0.2">
      <c r="F844" s="5"/>
      <c r="G844" s="5"/>
    </row>
    <row r="845" spans="6:7" s="1" customFormat="1" x14ac:dyDescent="0.2">
      <c r="F845" s="5"/>
      <c r="G845" s="5"/>
    </row>
    <row r="846" spans="6:7" s="1" customFormat="1" x14ac:dyDescent="0.2">
      <c r="F846" s="5"/>
      <c r="G846" s="5"/>
    </row>
    <row r="847" spans="6:7" s="1" customFormat="1" x14ac:dyDescent="0.2">
      <c r="F847" s="5"/>
      <c r="G847" s="5"/>
    </row>
    <row r="848" spans="6:7" s="1" customFormat="1" x14ac:dyDescent="0.2">
      <c r="F848" s="5"/>
      <c r="G848" s="5"/>
    </row>
    <row r="849" spans="6:7" s="1" customFormat="1" x14ac:dyDescent="0.2">
      <c r="F849" s="5"/>
      <c r="G849" s="5"/>
    </row>
    <row r="850" spans="6:7" s="1" customFormat="1" x14ac:dyDescent="0.2">
      <c r="F850" s="5"/>
      <c r="G850" s="5"/>
    </row>
    <row r="851" spans="6:7" s="1" customFormat="1" x14ac:dyDescent="0.2">
      <c r="F851" s="5"/>
      <c r="G851" s="5"/>
    </row>
    <row r="852" spans="6:7" s="1" customFormat="1" x14ac:dyDescent="0.2">
      <c r="F852" s="5"/>
      <c r="G852" s="5"/>
    </row>
    <row r="853" spans="6:7" s="1" customFormat="1" x14ac:dyDescent="0.2">
      <c r="F853" s="5"/>
      <c r="G853" s="5"/>
    </row>
    <row r="854" spans="6:7" s="1" customFormat="1" x14ac:dyDescent="0.2">
      <c r="F854" s="5"/>
      <c r="G854" s="5"/>
    </row>
    <row r="855" spans="6:7" s="1" customFormat="1" x14ac:dyDescent="0.2">
      <c r="F855" s="5"/>
      <c r="G855" s="5"/>
    </row>
    <row r="856" spans="6:7" s="1" customFormat="1" x14ac:dyDescent="0.2">
      <c r="F856" s="5"/>
      <c r="G856" s="5"/>
    </row>
    <row r="857" spans="6:7" s="1" customFormat="1" x14ac:dyDescent="0.2">
      <c r="F857" s="5"/>
      <c r="G857" s="5"/>
    </row>
    <row r="858" spans="6:7" s="1" customFormat="1" x14ac:dyDescent="0.2">
      <c r="F858" s="5"/>
      <c r="G858" s="5"/>
    </row>
    <row r="859" spans="6:7" s="1" customFormat="1" x14ac:dyDescent="0.2">
      <c r="F859" s="5"/>
      <c r="G859" s="5"/>
    </row>
    <row r="860" spans="6:7" s="1" customFormat="1" x14ac:dyDescent="0.2">
      <c r="F860" s="5"/>
      <c r="G860" s="5"/>
    </row>
    <row r="861" spans="6:7" s="1" customFormat="1" x14ac:dyDescent="0.2">
      <c r="F861" s="5"/>
      <c r="G861" s="5"/>
    </row>
    <row r="862" spans="6:7" s="1" customFormat="1" x14ac:dyDescent="0.2">
      <c r="F862" s="5"/>
      <c r="G862" s="5"/>
    </row>
    <row r="863" spans="6:7" s="1" customFormat="1" x14ac:dyDescent="0.2">
      <c r="F863" s="5"/>
      <c r="G863" s="5"/>
    </row>
    <row r="864" spans="6:7" s="1" customFormat="1" x14ac:dyDescent="0.2">
      <c r="F864" s="5"/>
      <c r="G864" s="5"/>
    </row>
    <row r="865" spans="6:7" s="1" customFormat="1" x14ac:dyDescent="0.2">
      <c r="F865" s="5"/>
      <c r="G865" s="5"/>
    </row>
    <row r="866" spans="6:7" s="1" customFormat="1" x14ac:dyDescent="0.2">
      <c r="F866" s="5"/>
      <c r="G866" s="5"/>
    </row>
    <row r="867" spans="6:7" s="1" customFormat="1" x14ac:dyDescent="0.2">
      <c r="F867" s="5"/>
      <c r="G867" s="5"/>
    </row>
    <row r="868" spans="6:7" s="1" customFormat="1" x14ac:dyDescent="0.2">
      <c r="F868" s="5"/>
      <c r="G868" s="5"/>
    </row>
    <row r="869" spans="6:7" s="1" customFormat="1" x14ac:dyDescent="0.2">
      <c r="F869" s="5"/>
      <c r="G869" s="5"/>
    </row>
    <row r="870" spans="6:7" s="1" customFormat="1" x14ac:dyDescent="0.2">
      <c r="F870" s="5"/>
      <c r="G870" s="5"/>
    </row>
    <row r="871" spans="6:7" s="1" customFormat="1" x14ac:dyDescent="0.2">
      <c r="F871" s="5"/>
      <c r="G871" s="5"/>
    </row>
    <row r="872" spans="6:7" s="1" customFormat="1" x14ac:dyDescent="0.2">
      <c r="F872" s="5"/>
      <c r="G872" s="5"/>
    </row>
    <row r="873" spans="6:7" s="1" customFormat="1" x14ac:dyDescent="0.2">
      <c r="F873" s="5"/>
      <c r="G873" s="5"/>
    </row>
    <row r="874" spans="6:7" s="1" customFormat="1" x14ac:dyDescent="0.2">
      <c r="F874" s="5"/>
      <c r="G874" s="5"/>
    </row>
    <row r="875" spans="6:7" s="1" customFormat="1" x14ac:dyDescent="0.2">
      <c r="F875" s="5"/>
      <c r="G875" s="5"/>
    </row>
    <row r="876" spans="6:7" s="1" customFormat="1" x14ac:dyDescent="0.2">
      <c r="F876" s="5"/>
      <c r="G876" s="5"/>
    </row>
    <row r="877" spans="6:7" s="1" customFormat="1" x14ac:dyDescent="0.2">
      <c r="F877" s="5"/>
      <c r="G877" s="5"/>
    </row>
    <row r="878" spans="6:7" s="1" customFormat="1" x14ac:dyDescent="0.2">
      <c r="F878" s="5"/>
      <c r="G878" s="5"/>
    </row>
    <row r="879" spans="6:7" s="1" customFormat="1" x14ac:dyDescent="0.2">
      <c r="F879" s="5"/>
      <c r="G879" s="5"/>
    </row>
    <row r="880" spans="6:7" s="1" customFormat="1" x14ac:dyDescent="0.2">
      <c r="F880" s="5"/>
      <c r="G880" s="5"/>
    </row>
    <row r="881" spans="6:7" s="1" customFormat="1" x14ac:dyDescent="0.2">
      <c r="F881" s="5"/>
      <c r="G881" s="5"/>
    </row>
    <row r="882" spans="6:7" s="1" customFormat="1" x14ac:dyDescent="0.2">
      <c r="F882" s="5"/>
      <c r="G882" s="5"/>
    </row>
    <row r="883" spans="6:7" s="1" customFormat="1" x14ac:dyDescent="0.2">
      <c r="F883" s="5"/>
      <c r="G883" s="5"/>
    </row>
    <row r="884" spans="6:7" s="1" customFormat="1" x14ac:dyDescent="0.2">
      <c r="F884" s="5"/>
      <c r="G884" s="5"/>
    </row>
    <row r="885" spans="6:7" s="1" customFormat="1" x14ac:dyDescent="0.2">
      <c r="F885" s="5"/>
      <c r="G885" s="5"/>
    </row>
    <row r="886" spans="6:7" s="1" customFormat="1" x14ac:dyDescent="0.2">
      <c r="F886" s="5"/>
      <c r="G886" s="5"/>
    </row>
    <row r="887" spans="6:7" s="1" customFormat="1" x14ac:dyDescent="0.2">
      <c r="F887" s="5"/>
      <c r="G887" s="5"/>
    </row>
    <row r="888" spans="6:7" s="1" customFormat="1" x14ac:dyDescent="0.2">
      <c r="F888" s="5"/>
      <c r="G888" s="5"/>
    </row>
    <row r="889" spans="6:7" s="1" customFormat="1" x14ac:dyDescent="0.2">
      <c r="F889" s="5"/>
      <c r="G889" s="5"/>
    </row>
    <row r="890" spans="6:7" s="1" customFormat="1" x14ac:dyDescent="0.2">
      <c r="F890" s="5"/>
      <c r="G890" s="5"/>
    </row>
    <row r="891" spans="6:7" s="1" customFormat="1" x14ac:dyDescent="0.2">
      <c r="F891" s="5"/>
      <c r="G891" s="5"/>
    </row>
    <row r="892" spans="6:7" s="1" customFormat="1" x14ac:dyDescent="0.2">
      <c r="F892" s="5"/>
      <c r="G892" s="5"/>
    </row>
    <row r="893" spans="6:7" s="1" customFormat="1" x14ac:dyDescent="0.2">
      <c r="F893" s="5"/>
      <c r="G893" s="5"/>
    </row>
    <row r="894" spans="6:7" s="1" customFormat="1" x14ac:dyDescent="0.2">
      <c r="F894" s="5"/>
      <c r="G894" s="5"/>
    </row>
    <row r="895" spans="6:7" s="1" customFormat="1" x14ac:dyDescent="0.2">
      <c r="F895" s="5"/>
      <c r="G895" s="5"/>
    </row>
    <row r="896" spans="6:7" s="1" customFormat="1" x14ac:dyDescent="0.2">
      <c r="F896" s="5"/>
      <c r="G896" s="5"/>
    </row>
    <row r="897" spans="6:7" s="1" customFormat="1" x14ac:dyDescent="0.2">
      <c r="F897" s="5"/>
      <c r="G897" s="5"/>
    </row>
    <row r="898" spans="6:7" s="1" customFormat="1" x14ac:dyDescent="0.2">
      <c r="F898" s="5"/>
      <c r="G898" s="5"/>
    </row>
    <row r="899" spans="6:7" s="1" customFormat="1" x14ac:dyDescent="0.2">
      <c r="F899" s="5"/>
      <c r="G899" s="5"/>
    </row>
    <row r="900" spans="6:7" s="1" customFormat="1" x14ac:dyDescent="0.2">
      <c r="F900" s="5"/>
      <c r="G900" s="5"/>
    </row>
    <row r="901" spans="6:7" s="1" customFormat="1" x14ac:dyDescent="0.2">
      <c r="F901" s="5"/>
      <c r="G901" s="5"/>
    </row>
    <row r="902" spans="6:7" s="1" customFormat="1" x14ac:dyDescent="0.2">
      <c r="F902" s="5"/>
      <c r="G902" s="5"/>
    </row>
    <row r="903" spans="6:7" s="1" customFormat="1" x14ac:dyDescent="0.2">
      <c r="F903" s="5"/>
      <c r="G903" s="5"/>
    </row>
    <row r="904" spans="6:7" s="1" customFormat="1" x14ac:dyDescent="0.2">
      <c r="F904" s="5"/>
      <c r="G904" s="5"/>
    </row>
    <row r="905" spans="6:7" s="1" customFormat="1" x14ac:dyDescent="0.2">
      <c r="F905" s="5"/>
      <c r="G905" s="5"/>
    </row>
    <row r="906" spans="6:7" s="1" customFormat="1" x14ac:dyDescent="0.2">
      <c r="F906" s="5"/>
      <c r="G906" s="5"/>
    </row>
    <row r="907" spans="6:7" s="1" customFormat="1" x14ac:dyDescent="0.2">
      <c r="F907" s="5"/>
      <c r="G907" s="5"/>
    </row>
    <row r="908" spans="6:7" s="1" customFormat="1" x14ac:dyDescent="0.2">
      <c r="F908" s="5"/>
      <c r="G908" s="5"/>
    </row>
    <row r="909" spans="6:7" s="1" customFormat="1" x14ac:dyDescent="0.2">
      <c r="F909" s="5"/>
      <c r="G909" s="5"/>
    </row>
    <row r="910" spans="6:7" s="1" customFormat="1" x14ac:dyDescent="0.2">
      <c r="F910" s="5"/>
      <c r="G910" s="5"/>
    </row>
    <row r="911" spans="6:7" s="1" customFormat="1" x14ac:dyDescent="0.2">
      <c r="F911" s="5"/>
      <c r="G911" s="5"/>
    </row>
    <row r="912" spans="6:7" s="1" customFormat="1" x14ac:dyDescent="0.2">
      <c r="F912" s="5"/>
      <c r="G912" s="5"/>
    </row>
    <row r="913" spans="6:7" s="1" customFormat="1" x14ac:dyDescent="0.2">
      <c r="F913" s="5"/>
      <c r="G913" s="5"/>
    </row>
    <row r="914" spans="6:7" s="1" customFormat="1" x14ac:dyDescent="0.2">
      <c r="F914" s="5"/>
      <c r="G914" s="5"/>
    </row>
    <row r="915" spans="6:7" s="1" customFormat="1" x14ac:dyDescent="0.2">
      <c r="F915" s="5"/>
      <c r="G915" s="5"/>
    </row>
    <row r="916" spans="6:7" s="1" customFormat="1" x14ac:dyDescent="0.2">
      <c r="F916" s="5"/>
      <c r="G916" s="5"/>
    </row>
    <row r="917" spans="6:7" s="1" customFormat="1" x14ac:dyDescent="0.2">
      <c r="F917" s="5"/>
      <c r="G917" s="5"/>
    </row>
    <row r="918" spans="6:7" s="1" customFormat="1" x14ac:dyDescent="0.2">
      <c r="F918" s="5"/>
      <c r="G918" s="5"/>
    </row>
    <row r="919" spans="6:7" s="1" customFormat="1" x14ac:dyDescent="0.2">
      <c r="F919" s="5"/>
      <c r="G919" s="5"/>
    </row>
    <row r="920" spans="6:7" s="1" customFormat="1" x14ac:dyDescent="0.2">
      <c r="F920" s="5"/>
      <c r="G920" s="5"/>
    </row>
    <row r="921" spans="6:7" s="1" customFormat="1" x14ac:dyDescent="0.2">
      <c r="F921" s="5"/>
      <c r="G921" s="5"/>
    </row>
    <row r="922" spans="6:7" s="1" customFormat="1" x14ac:dyDescent="0.2">
      <c r="F922" s="5"/>
      <c r="G922" s="5"/>
    </row>
    <row r="923" spans="6:7" s="1" customFormat="1" x14ac:dyDescent="0.2">
      <c r="F923" s="5"/>
      <c r="G923" s="5"/>
    </row>
    <row r="924" spans="6:7" s="1" customFormat="1" x14ac:dyDescent="0.2">
      <c r="F924" s="5"/>
      <c r="G924" s="5"/>
    </row>
    <row r="925" spans="6:7" s="1" customFormat="1" x14ac:dyDescent="0.2">
      <c r="F925" s="5"/>
      <c r="G925" s="5"/>
    </row>
    <row r="926" spans="6:7" s="1" customFormat="1" x14ac:dyDescent="0.2">
      <c r="F926" s="5"/>
      <c r="G926" s="5"/>
    </row>
    <row r="927" spans="6:7" s="1" customFormat="1" x14ac:dyDescent="0.2">
      <c r="F927" s="5"/>
      <c r="G927" s="5"/>
    </row>
    <row r="928" spans="6:7" s="1" customFormat="1" x14ac:dyDescent="0.2">
      <c r="F928" s="5"/>
      <c r="G928" s="5"/>
    </row>
    <row r="929" spans="6:7" s="1" customFormat="1" x14ac:dyDescent="0.2">
      <c r="F929" s="5"/>
      <c r="G929" s="5"/>
    </row>
    <row r="930" spans="6:7" s="1" customFormat="1" x14ac:dyDescent="0.2">
      <c r="F930" s="5"/>
      <c r="G930" s="5"/>
    </row>
    <row r="931" spans="6:7" s="1" customFormat="1" x14ac:dyDescent="0.2">
      <c r="F931" s="5"/>
      <c r="G931" s="5"/>
    </row>
    <row r="932" spans="6:7" s="1" customFormat="1" x14ac:dyDescent="0.2">
      <c r="F932" s="5"/>
      <c r="G932" s="5"/>
    </row>
    <row r="933" spans="6:7" s="1" customFormat="1" x14ac:dyDescent="0.2">
      <c r="F933" s="5"/>
      <c r="G933" s="5"/>
    </row>
    <row r="934" spans="6:7" s="1" customFormat="1" x14ac:dyDescent="0.2">
      <c r="F934" s="5"/>
      <c r="G934" s="5"/>
    </row>
    <row r="935" spans="6:7" s="1" customFormat="1" x14ac:dyDescent="0.2">
      <c r="F935" s="5"/>
      <c r="G935" s="5"/>
    </row>
    <row r="936" spans="6:7" s="1" customFormat="1" x14ac:dyDescent="0.2">
      <c r="F936" s="5"/>
      <c r="G936" s="5"/>
    </row>
    <row r="937" spans="6:7" s="1" customFormat="1" x14ac:dyDescent="0.2">
      <c r="F937" s="5"/>
      <c r="G937" s="5"/>
    </row>
    <row r="938" spans="6:7" s="1" customFormat="1" x14ac:dyDescent="0.2">
      <c r="F938" s="5"/>
      <c r="G938" s="5"/>
    </row>
    <row r="939" spans="6:7" s="1" customFormat="1" x14ac:dyDescent="0.2">
      <c r="F939" s="5"/>
      <c r="G939" s="5"/>
    </row>
    <row r="940" spans="6:7" s="1" customFormat="1" x14ac:dyDescent="0.2">
      <c r="F940" s="5"/>
      <c r="G940" s="5"/>
    </row>
    <row r="941" spans="6:7" s="1" customFormat="1" x14ac:dyDescent="0.2">
      <c r="F941" s="5"/>
      <c r="G941" s="5"/>
    </row>
    <row r="942" spans="6:7" s="1" customFormat="1" x14ac:dyDescent="0.2">
      <c r="F942" s="5"/>
      <c r="G942" s="5"/>
    </row>
    <row r="943" spans="6:7" s="1" customFormat="1" x14ac:dyDescent="0.2">
      <c r="F943" s="5"/>
      <c r="G943" s="5"/>
    </row>
    <row r="944" spans="6:7" s="1" customFormat="1" x14ac:dyDescent="0.2">
      <c r="F944" s="5"/>
      <c r="G944" s="5"/>
    </row>
    <row r="945" spans="6:7" s="1" customFormat="1" x14ac:dyDescent="0.2">
      <c r="F945" s="5"/>
      <c r="G945" s="5"/>
    </row>
    <row r="946" spans="6:7" s="1" customFormat="1" x14ac:dyDescent="0.2">
      <c r="F946" s="5"/>
      <c r="G946" s="5"/>
    </row>
    <row r="947" spans="6:7" s="1" customFormat="1" x14ac:dyDescent="0.2">
      <c r="F947" s="5"/>
      <c r="G947" s="5"/>
    </row>
    <row r="948" spans="6:7" s="1" customFormat="1" x14ac:dyDescent="0.2">
      <c r="F948" s="5"/>
      <c r="G948" s="5"/>
    </row>
    <row r="949" spans="6:7" s="1" customFormat="1" x14ac:dyDescent="0.2">
      <c r="F949" s="5"/>
      <c r="G949" s="5"/>
    </row>
    <row r="950" spans="6:7" s="1" customFormat="1" x14ac:dyDescent="0.2">
      <c r="F950" s="5"/>
      <c r="G950" s="5"/>
    </row>
    <row r="951" spans="6:7" s="1" customFormat="1" x14ac:dyDescent="0.2">
      <c r="F951" s="5"/>
      <c r="G951" s="5"/>
    </row>
    <row r="952" spans="6:7" s="1" customFormat="1" x14ac:dyDescent="0.2">
      <c r="F952" s="5"/>
      <c r="G952" s="5"/>
    </row>
    <row r="953" spans="6:7" s="1" customFormat="1" x14ac:dyDescent="0.2">
      <c r="F953" s="5"/>
      <c r="G953" s="5"/>
    </row>
    <row r="954" spans="6:7" s="1" customFormat="1" x14ac:dyDescent="0.2">
      <c r="F954" s="5"/>
      <c r="G954" s="5"/>
    </row>
    <row r="955" spans="6:7" s="1" customFormat="1" x14ac:dyDescent="0.2">
      <c r="F955" s="5"/>
      <c r="G955" s="5"/>
    </row>
    <row r="956" spans="6:7" s="1" customFormat="1" x14ac:dyDescent="0.2">
      <c r="F956" s="5"/>
      <c r="G956" s="5"/>
    </row>
    <row r="957" spans="6:7" s="1" customFormat="1" x14ac:dyDescent="0.2">
      <c r="F957" s="5"/>
      <c r="G957" s="5"/>
    </row>
    <row r="958" spans="6:7" s="1" customFormat="1" x14ac:dyDescent="0.2">
      <c r="F958" s="5"/>
      <c r="G958" s="5"/>
    </row>
    <row r="959" spans="6:7" s="1" customFormat="1" x14ac:dyDescent="0.2">
      <c r="F959" s="5"/>
      <c r="G959" s="5"/>
    </row>
    <row r="960" spans="6:7" s="1" customFormat="1" x14ac:dyDescent="0.2">
      <c r="F960" s="5"/>
      <c r="G960" s="5"/>
    </row>
    <row r="961" spans="6:7" s="1" customFormat="1" x14ac:dyDescent="0.2">
      <c r="F961" s="5"/>
      <c r="G961" s="5"/>
    </row>
    <row r="962" spans="6:7" s="1" customFormat="1" x14ac:dyDescent="0.2">
      <c r="F962" s="5"/>
      <c r="G962" s="5"/>
    </row>
    <row r="963" spans="6:7" s="1" customFormat="1" x14ac:dyDescent="0.2">
      <c r="F963" s="5"/>
      <c r="G963" s="5"/>
    </row>
    <row r="964" spans="6:7" s="1" customFormat="1" x14ac:dyDescent="0.2">
      <c r="F964" s="5"/>
      <c r="G964" s="5"/>
    </row>
    <row r="965" spans="6:7" s="1" customFormat="1" x14ac:dyDescent="0.2">
      <c r="F965" s="5"/>
      <c r="G965" s="5"/>
    </row>
    <row r="966" spans="6:7" s="1" customFormat="1" x14ac:dyDescent="0.2">
      <c r="F966" s="5"/>
      <c r="G966" s="5"/>
    </row>
    <row r="967" spans="6:7" s="1" customFormat="1" x14ac:dyDescent="0.2">
      <c r="F967" s="5"/>
      <c r="G967" s="5"/>
    </row>
    <row r="968" spans="6:7" s="1" customFormat="1" x14ac:dyDescent="0.2">
      <c r="F968" s="5"/>
      <c r="G968" s="5"/>
    </row>
    <row r="969" spans="6:7" s="1" customFormat="1" x14ac:dyDescent="0.2">
      <c r="F969" s="5"/>
      <c r="G969" s="5"/>
    </row>
    <row r="970" spans="6:7" s="1" customFormat="1" x14ac:dyDescent="0.2">
      <c r="F970" s="5"/>
      <c r="G970" s="5"/>
    </row>
    <row r="971" spans="6:7" s="1" customFormat="1" x14ac:dyDescent="0.2">
      <c r="F971" s="5"/>
      <c r="G971" s="5"/>
    </row>
    <row r="972" spans="6:7" s="1" customFormat="1" x14ac:dyDescent="0.2">
      <c r="F972" s="5"/>
      <c r="G972" s="5"/>
    </row>
    <row r="973" spans="6:7" s="1" customFormat="1" x14ac:dyDescent="0.2">
      <c r="F973" s="5"/>
      <c r="G973" s="5"/>
    </row>
    <row r="974" spans="6:7" s="1" customFormat="1" x14ac:dyDescent="0.2">
      <c r="F974" s="5"/>
      <c r="G974" s="5"/>
    </row>
    <row r="975" spans="6:7" s="1" customFormat="1" x14ac:dyDescent="0.2">
      <c r="F975" s="5"/>
      <c r="G975" s="5"/>
    </row>
    <row r="976" spans="6:7" s="1" customFormat="1" x14ac:dyDescent="0.2">
      <c r="F976" s="5"/>
      <c r="G976" s="5"/>
    </row>
    <row r="977" spans="6:7" s="1" customFormat="1" x14ac:dyDescent="0.2">
      <c r="F977" s="5"/>
      <c r="G977" s="5"/>
    </row>
    <row r="978" spans="6:7" s="1" customFormat="1" x14ac:dyDescent="0.2">
      <c r="F978" s="5"/>
      <c r="G978" s="5"/>
    </row>
    <row r="979" spans="6:7" s="1" customFormat="1" x14ac:dyDescent="0.2">
      <c r="F979" s="5"/>
      <c r="G979" s="5"/>
    </row>
    <row r="980" spans="6:7" s="1" customFormat="1" x14ac:dyDescent="0.2">
      <c r="F980" s="5"/>
      <c r="G980" s="5"/>
    </row>
    <row r="981" spans="6:7" s="1" customFormat="1" x14ac:dyDescent="0.2">
      <c r="F981" s="5"/>
      <c r="G981" s="5"/>
    </row>
    <row r="982" spans="6:7" s="1" customFormat="1" x14ac:dyDescent="0.2">
      <c r="F982" s="5"/>
      <c r="G982" s="5"/>
    </row>
    <row r="983" spans="6:7" s="1" customFormat="1" x14ac:dyDescent="0.2">
      <c r="F983" s="5"/>
      <c r="G983" s="5"/>
    </row>
    <row r="984" spans="6:7" s="1" customFormat="1" x14ac:dyDescent="0.2">
      <c r="F984" s="5"/>
      <c r="G984" s="5"/>
    </row>
    <row r="985" spans="6:7" s="1" customFormat="1" x14ac:dyDescent="0.2">
      <c r="F985" s="5"/>
      <c r="G985" s="5"/>
    </row>
    <row r="986" spans="6:7" s="1" customFormat="1" x14ac:dyDescent="0.2">
      <c r="F986" s="5"/>
      <c r="G986" s="5"/>
    </row>
    <row r="987" spans="6:7" s="1" customFormat="1" x14ac:dyDescent="0.2">
      <c r="F987" s="5"/>
      <c r="G987" s="5"/>
    </row>
    <row r="988" spans="6:7" s="1" customFormat="1" x14ac:dyDescent="0.2">
      <c r="F988" s="5"/>
      <c r="G988" s="5"/>
    </row>
    <row r="989" spans="6:7" s="1" customFormat="1" x14ac:dyDescent="0.2">
      <c r="F989" s="5"/>
      <c r="G989" s="5"/>
    </row>
    <row r="990" spans="6:7" s="1" customFormat="1" x14ac:dyDescent="0.2">
      <c r="F990" s="5"/>
      <c r="G990" s="5"/>
    </row>
    <row r="991" spans="6:7" s="1" customFormat="1" x14ac:dyDescent="0.2">
      <c r="F991" s="5"/>
      <c r="G991" s="5"/>
    </row>
    <row r="992" spans="6:7" s="1" customFormat="1" x14ac:dyDescent="0.2">
      <c r="F992" s="5"/>
      <c r="G992" s="5"/>
    </row>
    <row r="993" spans="6:7" s="1" customFormat="1" x14ac:dyDescent="0.2">
      <c r="F993" s="5"/>
      <c r="G993" s="5"/>
    </row>
    <row r="994" spans="6:7" s="1" customFormat="1" x14ac:dyDescent="0.2">
      <c r="F994" s="5"/>
      <c r="G994" s="5"/>
    </row>
    <row r="995" spans="6:7" s="1" customFormat="1" x14ac:dyDescent="0.2">
      <c r="F995" s="5"/>
      <c r="G995" s="5"/>
    </row>
    <row r="996" spans="6:7" s="1" customFormat="1" x14ac:dyDescent="0.2">
      <c r="F996" s="5"/>
      <c r="G996" s="5"/>
    </row>
    <row r="997" spans="6:7" s="1" customFormat="1" x14ac:dyDescent="0.2">
      <c r="F997" s="5"/>
      <c r="G997" s="5"/>
    </row>
    <row r="998" spans="6:7" s="1" customFormat="1" x14ac:dyDescent="0.2">
      <c r="F998" s="5"/>
      <c r="G998" s="5"/>
    </row>
    <row r="999" spans="6:7" s="1" customFormat="1" x14ac:dyDescent="0.2">
      <c r="F999" s="5"/>
      <c r="G999" s="5"/>
    </row>
    <row r="1000" spans="6:7" s="1" customFormat="1" x14ac:dyDescent="0.2">
      <c r="F1000" s="5"/>
      <c r="G1000" s="5"/>
    </row>
    <row r="1001" spans="6:7" s="1" customFormat="1" x14ac:dyDescent="0.2">
      <c r="F1001" s="5"/>
      <c r="G1001" s="5"/>
    </row>
    <row r="1002" spans="6:7" s="1" customFormat="1" x14ac:dyDescent="0.2">
      <c r="F1002" s="5"/>
      <c r="G1002" s="5"/>
    </row>
    <row r="1003" spans="6:7" s="1" customFormat="1" x14ac:dyDescent="0.2">
      <c r="F1003" s="5"/>
      <c r="G1003" s="5"/>
    </row>
    <row r="1004" spans="6:7" s="1" customFormat="1" x14ac:dyDescent="0.2">
      <c r="F1004" s="5"/>
      <c r="G1004" s="5"/>
    </row>
    <row r="1005" spans="6:7" s="1" customFormat="1" x14ac:dyDescent="0.2">
      <c r="F1005" s="5"/>
      <c r="G1005" s="5"/>
    </row>
    <row r="1006" spans="6:7" s="1" customFormat="1" x14ac:dyDescent="0.2">
      <c r="F1006" s="5"/>
      <c r="G1006" s="5"/>
    </row>
    <row r="1007" spans="6:7" s="1" customFormat="1" x14ac:dyDescent="0.2">
      <c r="F1007" s="5"/>
      <c r="G1007" s="5"/>
    </row>
    <row r="1008" spans="6:7" s="1" customFormat="1" x14ac:dyDescent="0.2">
      <c r="F1008" s="5"/>
      <c r="G1008" s="5"/>
    </row>
    <row r="1009" spans="6:7" s="1" customFormat="1" x14ac:dyDescent="0.2">
      <c r="F1009" s="5"/>
      <c r="G1009" s="5"/>
    </row>
    <row r="1010" spans="6:7" s="1" customFormat="1" x14ac:dyDescent="0.2">
      <c r="F1010" s="5"/>
      <c r="G1010" s="5"/>
    </row>
    <row r="1011" spans="6:7" s="1" customFormat="1" x14ac:dyDescent="0.2">
      <c r="F1011" s="5"/>
      <c r="G1011" s="5"/>
    </row>
    <row r="1012" spans="6:7" s="1" customFormat="1" x14ac:dyDescent="0.2">
      <c r="F1012" s="5"/>
      <c r="G1012" s="5"/>
    </row>
    <row r="1013" spans="6:7" s="1" customFormat="1" x14ac:dyDescent="0.2">
      <c r="F1013" s="5"/>
      <c r="G1013" s="5"/>
    </row>
    <row r="1014" spans="6:7" s="1" customFormat="1" x14ac:dyDescent="0.2">
      <c r="F1014" s="5"/>
      <c r="G1014" s="5"/>
    </row>
    <row r="1015" spans="6:7" s="1" customFormat="1" x14ac:dyDescent="0.2">
      <c r="F1015" s="5"/>
      <c r="G1015" s="5"/>
    </row>
    <row r="1016" spans="6:7" s="1" customFormat="1" x14ac:dyDescent="0.2">
      <c r="F1016" s="5"/>
      <c r="G1016" s="5"/>
    </row>
    <row r="1017" spans="6:7" s="1" customFormat="1" x14ac:dyDescent="0.2">
      <c r="F1017" s="5"/>
      <c r="G1017" s="5"/>
    </row>
    <row r="1018" spans="6:7" s="1" customFormat="1" x14ac:dyDescent="0.2">
      <c r="F1018" s="5"/>
      <c r="G1018" s="5"/>
    </row>
    <row r="1019" spans="6:7" s="1" customFormat="1" x14ac:dyDescent="0.2">
      <c r="F1019" s="5"/>
      <c r="G1019" s="5"/>
    </row>
    <row r="1020" spans="6:7" s="1" customFormat="1" x14ac:dyDescent="0.2">
      <c r="F1020" s="5"/>
      <c r="G1020" s="5"/>
    </row>
    <row r="1021" spans="6:7" s="1" customFormat="1" x14ac:dyDescent="0.2">
      <c r="F1021" s="5"/>
      <c r="G1021" s="5"/>
    </row>
    <row r="1022" spans="6:7" s="1" customFormat="1" x14ac:dyDescent="0.2">
      <c r="F1022" s="5"/>
      <c r="G1022" s="5"/>
    </row>
    <row r="1023" spans="6:7" s="1" customFormat="1" x14ac:dyDescent="0.2">
      <c r="F1023" s="5"/>
      <c r="G1023" s="5"/>
    </row>
    <row r="1024" spans="6:7" s="1" customFormat="1" x14ac:dyDescent="0.2">
      <c r="F1024" s="5"/>
      <c r="G1024" s="5"/>
    </row>
    <row r="1025" spans="6:7" s="1" customFormat="1" x14ac:dyDescent="0.2">
      <c r="F1025" s="5"/>
      <c r="G1025" s="5"/>
    </row>
    <row r="1026" spans="6:7" s="1" customFormat="1" x14ac:dyDescent="0.2">
      <c r="F1026" s="5"/>
      <c r="G1026" s="5"/>
    </row>
    <row r="1027" spans="6:7" s="1" customFormat="1" x14ac:dyDescent="0.2">
      <c r="F1027" s="5"/>
      <c r="G1027" s="5"/>
    </row>
    <row r="1028" spans="6:7" s="1" customFormat="1" x14ac:dyDescent="0.2">
      <c r="F1028" s="5"/>
      <c r="G1028" s="5"/>
    </row>
    <row r="1029" spans="6:7" s="1" customFormat="1" x14ac:dyDescent="0.2">
      <c r="F1029" s="5"/>
      <c r="G1029" s="5"/>
    </row>
    <row r="1030" spans="6:7" s="1" customFormat="1" x14ac:dyDescent="0.2">
      <c r="F1030" s="5"/>
      <c r="G1030" s="5"/>
    </row>
    <row r="1031" spans="6:7" s="1" customFormat="1" x14ac:dyDescent="0.2">
      <c r="F1031" s="5"/>
      <c r="G1031" s="5"/>
    </row>
    <row r="1032" spans="6:7" s="1" customFormat="1" x14ac:dyDescent="0.2">
      <c r="F1032" s="5"/>
      <c r="G1032" s="5"/>
    </row>
    <row r="1033" spans="6:7" s="1" customFormat="1" x14ac:dyDescent="0.2">
      <c r="F1033" s="5"/>
      <c r="G1033" s="5"/>
    </row>
    <row r="1034" spans="6:7" s="1" customFormat="1" x14ac:dyDescent="0.2">
      <c r="F1034" s="5"/>
      <c r="G1034" s="5"/>
    </row>
    <row r="1035" spans="6:7" s="1" customFormat="1" x14ac:dyDescent="0.2">
      <c r="F1035" s="5"/>
      <c r="G1035" s="5"/>
    </row>
    <row r="1036" spans="6:7" s="1" customFormat="1" x14ac:dyDescent="0.2">
      <c r="F1036" s="5"/>
      <c r="G1036" s="5"/>
    </row>
    <row r="1037" spans="6:7" s="1" customFormat="1" x14ac:dyDescent="0.2">
      <c r="F1037" s="5"/>
      <c r="G1037" s="5"/>
    </row>
    <row r="1038" spans="6:7" s="1" customFormat="1" x14ac:dyDescent="0.2">
      <c r="F1038" s="5"/>
      <c r="G1038" s="5"/>
    </row>
    <row r="1039" spans="6:7" s="1" customFormat="1" x14ac:dyDescent="0.2">
      <c r="F1039" s="5"/>
      <c r="G1039" s="5"/>
    </row>
    <row r="1040" spans="6:7" s="1" customFormat="1" x14ac:dyDescent="0.2">
      <c r="F1040" s="5"/>
      <c r="G1040" s="5"/>
    </row>
    <row r="1041" spans="6:7" s="1" customFormat="1" x14ac:dyDescent="0.2">
      <c r="F1041" s="5"/>
      <c r="G1041" s="5"/>
    </row>
    <row r="1042" spans="6:7" s="1" customFormat="1" x14ac:dyDescent="0.2">
      <c r="F1042" s="5"/>
      <c r="G1042" s="5"/>
    </row>
    <row r="1043" spans="6:7" s="1" customFormat="1" x14ac:dyDescent="0.2">
      <c r="F1043" s="5"/>
      <c r="G1043" s="5"/>
    </row>
    <row r="1044" spans="6:7" s="1" customFormat="1" x14ac:dyDescent="0.2">
      <c r="F1044" s="5"/>
      <c r="G1044" s="5"/>
    </row>
    <row r="1045" spans="6:7" s="1" customFormat="1" x14ac:dyDescent="0.2">
      <c r="F1045" s="5"/>
      <c r="G1045" s="5"/>
    </row>
    <row r="1046" spans="6:7" s="1" customFormat="1" x14ac:dyDescent="0.2">
      <c r="F1046" s="5"/>
      <c r="G1046" s="5"/>
    </row>
    <row r="1047" spans="6:7" s="1" customFormat="1" x14ac:dyDescent="0.2">
      <c r="F1047" s="5"/>
      <c r="G1047" s="5"/>
    </row>
    <row r="1048" spans="6:7" s="1" customFormat="1" x14ac:dyDescent="0.2">
      <c r="F1048" s="5"/>
      <c r="G1048" s="5"/>
    </row>
    <row r="1049" spans="6:7" s="1" customFormat="1" x14ac:dyDescent="0.2">
      <c r="F1049" s="5"/>
      <c r="G1049" s="5"/>
    </row>
    <row r="1050" spans="6:7" s="1" customFormat="1" x14ac:dyDescent="0.2">
      <c r="F1050" s="5"/>
      <c r="G1050" s="5"/>
    </row>
    <row r="1051" spans="6:7" s="1" customFormat="1" x14ac:dyDescent="0.2">
      <c r="F1051" s="5"/>
      <c r="G1051" s="5"/>
    </row>
    <row r="1052" spans="6:7" s="1" customFormat="1" x14ac:dyDescent="0.2">
      <c r="F1052" s="5"/>
      <c r="G1052" s="5"/>
    </row>
    <row r="1053" spans="6:7" s="1" customFormat="1" x14ac:dyDescent="0.2">
      <c r="F1053" s="5"/>
      <c r="G1053" s="5"/>
    </row>
    <row r="1054" spans="6:7" s="1" customFormat="1" x14ac:dyDescent="0.2">
      <c r="F1054" s="5"/>
      <c r="G1054" s="5"/>
    </row>
    <row r="1055" spans="6:7" s="1" customFormat="1" x14ac:dyDescent="0.2">
      <c r="F1055" s="5"/>
      <c r="G1055" s="5"/>
    </row>
    <row r="1056" spans="6:7" s="1" customFormat="1" x14ac:dyDescent="0.2">
      <c r="F1056" s="5"/>
      <c r="G1056" s="5"/>
    </row>
    <row r="1057" spans="6:7" s="1" customFormat="1" x14ac:dyDescent="0.2">
      <c r="F1057" s="5"/>
      <c r="G1057" s="5"/>
    </row>
    <row r="1058" spans="6:7" s="1" customFormat="1" x14ac:dyDescent="0.2">
      <c r="F1058" s="5"/>
      <c r="G1058" s="5"/>
    </row>
    <row r="1059" spans="6:7" s="1" customFormat="1" x14ac:dyDescent="0.2">
      <c r="F1059" s="5"/>
      <c r="G1059" s="5"/>
    </row>
    <row r="1060" spans="6:7" s="1" customFormat="1" x14ac:dyDescent="0.2">
      <c r="F1060" s="5"/>
      <c r="G1060" s="5"/>
    </row>
    <row r="1061" spans="6:7" s="1" customFormat="1" x14ac:dyDescent="0.2">
      <c r="F1061" s="5"/>
      <c r="G1061" s="5"/>
    </row>
    <row r="1062" spans="6:7" s="1" customFormat="1" x14ac:dyDescent="0.2">
      <c r="F1062" s="5"/>
      <c r="G1062" s="5"/>
    </row>
    <row r="1063" spans="6:7" s="1" customFormat="1" x14ac:dyDescent="0.2">
      <c r="F1063" s="5"/>
      <c r="G1063" s="5"/>
    </row>
    <row r="1064" spans="6:7" s="1" customFormat="1" x14ac:dyDescent="0.2">
      <c r="F1064" s="5"/>
      <c r="G1064" s="5"/>
    </row>
    <row r="1065" spans="6:7" s="1" customFormat="1" x14ac:dyDescent="0.2">
      <c r="F1065" s="5"/>
      <c r="G1065" s="5"/>
    </row>
    <row r="1066" spans="6:7" s="1" customFormat="1" x14ac:dyDescent="0.2">
      <c r="F1066" s="5"/>
      <c r="G1066" s="5"/>
    </row>
    <row r="1067" spans="6:7" s="1" customFormat="1" x14ac:dyDescent="0.2">
      <c r="F1067" s="5"/>
      <c r="G1067" s="5"/>
    </row>
    <row r="1068" spans="6:7" s="1" customFormat="1" x14ac:dyDescent="0.2">
      <c r="F1068" s="5"/>
      <c r="G1068" s="5"/>
    </row>
    <row r="1069" spans="6:7" s="1" customFormat="1" x14ac:dyDescent="0.2">
      <c r="F1069" s="5"/>
      <c r="G1069" s="5"/>
    </row>
    <row r="1070" spans="6:7" s="1" customFormat="1" x14ac:dyDescent="0.2">
      <c r="F1070" s="5"/>
      <c r="G1070" s="5"/>
    </row>
    <row r="1071" spans="6:7" s="1" customFormat="1" x14ac:dyDescent="0.2">
      <c r="F1071" s="5"/>
      <c r="G1071" s="5"/>
    </row>
    <row r="1072" spans="6:7" s="1" customFormat="1" x14ac:dyDescent="0.2">
      <c r="F1072" s="5"/>
      <c r="G1072" s="5"/>
    </row>
    <row r="1073" spans="6:7" s="1" customFormat="1" x14ac:dyDescent="0.2">
      <c r="F1073" s="5"/>
      <c r="G1073" s="5"/>
    </row>
    <row r="1074" spans="6:7" s="1" customFormat="1" x14ac:dyDescent="0.2">
      <c r="F1074" s="5"/>
      <c r="G1074" s="5"/>
    </row>
    <row r="1075" spans="6:7" s="1" customFormat="1" x14ac:dyDescent="0.2">
      <c r="F1075" s="5"/>
      <c r="G1075" s="5"/>
    </row>
    <row r="1076" spans="6:7" s="1" customFormat="1" x14ac:dyDescent="0.2">
      <c r="F1076" s="5"/>
      <c r="G1076" s="5"/>
    </row>
    <row r="1077" spans="6:7" s="1" customFormat="1" x14ac:dyDescent="0.2">
      <c r="F1077" s="5"/>
      <c r="G1077" s="5"/>
    </row>
    <row r="1078" spans="6:7" s="1" customFormat="1" x14ac:dyDescent="0.2">
      <c r="F1078" s="5"/>
      <c r="G1078" s="5"/>
    </row>
    <row r="1079" spans="6:7" s="1" customFormat="1" x14ac:dyDescent="0.2">
      <c r="F1079" s="5"/>
      <c r="G1079" s="5"/>
    </row>
    <row r="1080" spans="6:7" s="1" customFormat="1" x14ac:dyDescent="0.2">
      <c r="F1080" s="5"/>
      <c r="G1080" s="5"/>
    </row>
    <row r="1081" spans="6:7" s="1" customFormat="1" x14ac:dyDescent="0.2">
      <c r="F1081" s="5"/>
      <c r="G1081" s="5"/>
    </row>
    <row r="1082" spans="6:7" s="1" customFormat="1" x14ac:dyDescent="0.2">
      <c r="F1082" s="5"/>
      <c r="G1082" s="5"/>
    </row>
    <row r="1083" spans="6:7" s="1" customFormat="1" x14ac:dyDescent="0.2">
      <c r="F1083" s="5"/>
      <c r="G1083" s="5"/>
    </row>
    <row r="1084" spans="6:7" s="1" customFormat="1" x14ac:dyDescent="0.2">
      <c r="F1084" s="5"/>
      <c r="G1084" s="5"/>
    </row>
    <row r="1085" spans="6:7" s="1" customFormat="1" x14ac:dyDescent="0.2">
      <c r="F1085" s="5"/>
      <c r="G1085" s="5"/>
    </row>
    <row r="1086" spans="6:7" s="1" customFormat="1" x14ac:dyDescent="0.2">
      <c r="F1086" s="5"/>
      <c r="G1086" s="5"/>
    </row>
    <row r="1087" spans="6:7" s="1" customFormat="1" x14ac:dyDescent="0.2">
      <c r="F1087" s="5"/>
      <c r="G1087" s="5"/>
    </row>
    <row r="1088" spans="6:7" s="1" customFormat="1" x14ac:dyDescent="0.2">
      <c r="F1088" s="5"/>
      <c r="G1088" s="5"/>
    </row>
    <row r="1089" spans="6:7" s="1" customFormat="1" x14ac:dyDescent="0.2">
      <c r="F1089" s="5"/>
      <c r="G1089" s="5"/>
    </row>
    <row r="1090" spans="6:7" s="1" customFormat="1" x14ac:dyDescent="0.2">
      <c r="F1090" s="5"/>
      <c r="G1090" s="5"/>
    </row>
    <row r="1091" spans="6:7" s="1" customFormat="1" x14ac:dyDescent="0.2">
      <c r="F1091" s="5"/>
      <c r="G1091" s="5"/>
    </row>
    <row r="1092" spans="6:7" s="1" customFormat="1" x14ac:dyDescent="0.2">
      <c r="F1092" s="5"/>
      <c r="G1092" s="5"/>
    </row>
    <row r="1093" spans="6:7" s="1" customFormat="1" x14ac:dyDescent="0.2">
      <c r="F1093" s="5"/>
      <c r="G1093" s="5"/>
    </row>
    <row r="1094" spans="6:7" s="1" customFormat="1" x14ac:dyDescent="0.2">
      <c r="F1094" s="5"/>
      <c r="G1094" s="5"/>
    </row>
    <row r="1095" spans="6:7" s="1" customFormat="1" x14ac:dyDescent="0.2">
      <c r="F1095" s="5"/>
      <c r="G1095" s="5"/>
    </row>
    <row r="1096" spans="6:7" s="1" customFormat="1" x14ac:dyDescent="0.2">
      <c r="F1096" s="5"/>
      <c r="G1096" s="5"/>
    </row>
    <row r="1097" spans="6:7" s="1" customFormat="1" x14ac:dyDescent="0.2">
      <c r="F1097" s="5"/>
      <c r="G1097" s="5"/>
    </row>
    <row r="1098" spans="6:7" s="1" customFormat="1" x14ac:dyDescent="0.2">
      <c r="F1098" s="5"/>
      <c r="G1098" s="5"/>
    </row>
    <row r="1099" spans="6:7" s="1" customFormat="1" x14ac:dyDescent="0.2">
      <c r="F1099" s="5"/>
      <c r="G1099" s="5"/>
    </row>
    <row r="1100" spans="6:7" s="1" customFormat="1" x14ac:dyDescent="0.2">
      <c r="F1100" s="5"/>
      <c r="G1100" s="5"/>
    </row>
    <row r="1101" spans="6:7" s="1" customFormat="1" x14ac:dyDescent="0.2">
      <c r="F1101" s="5"/>
      <c r="G1101" s="5"/>
    </row>
    <row r="1102" spans="6:7" s="1" customFormat="1" x14ac:dyDescent="0.2">
      <c r="F1102" s="5"/>
      <c r="G1102" s="5"/>
    </row>
    <row r="1103" spans="6:7" s="1" customFormat="1" x14ac:dyDescent="0.2">
      <c r="F1103" s="5"/>
      <c r="G1103" s="5"/>
    </row>
    <row r="1104" spans="6:7" s="1" customFormat="1" x14ac:dyDescent="0.2">
      <c r="F1104" s="5"/>
      <c r="G1104" s="5"/>
    </row>
    <row r="1105" spans="6:7" s="1" customFormat="1" x14ac:dyDescent="0.2">
      <c r="F1105" s="5"/>
      <c r="G1105" s="5"/>
    </row>
    <row r="1106" spans="6:7" s="1" customFormat="1" x14ac:dyDescent="0.2">
      <c r="F1106" s="5"/>
      <c r="G1106" s="5"/>
    </row>
    <row r="1107" spans="6:7" s="1" customFormat="1" x14ac:dyDescent="0.2">
      <c r="F1107" s="5"/>
      <c r="G1107" s="5"/>
    </row>
    <row r="1108" spans="6:7" s="1" customFormat="1" x14ac:dyDescent="0.2">
      <c r="F1108" s="5"/>
      <c r="G1108" s="5"/>
    </row>
    <row r="1109" spans="6:7" s="1" customFormat="1" x14ac:dyDescent="0.2">
      <c r="F1109" s="5"/>
      <c r="G1109" s="5"/>
    </row>
    <row r="1110" spans="6:7" s="1" customFormat="1" x14ac:dyDescent="0.2">
      <c r="F1110" s="5"/>
      <c r="G1110" s="5"/>
    </row>
    <row r="1111" spans="6:7" s="1" customFormat="1" x14ac:dyDescent="0.2">
      <c r="F1111" s="5"/>
      <c r="G1111" s="5"/>
    </row>
    <row r="1112" spans="6:7" s="1" customFormat="1" x14ac:dyDescent="0.2">
      <c r="F1112" s="5"/>
      <c r="G1112" s="5"/>
    </row>
    <row r="1113" spans="6:7" s="1" customFormat="1" x14ac:dyDescent="0.2">
      <c r="F1113" s="5"/>
      <c r="G1113" s="5"/>
    </row>
    <row r="1114" spans="6:7" s="1" customFormat="1" x14ac:dyDescent="0.2">
      <c r="F1114" s="5"/>
      <c r="G1114" s="5"/>
    </row>
    <row r="1115" spans="6:7" s="1" customFormat="1" x14ac:dyDescent="0.2">
      <c r="F1115" s="5"/>
      <c r="G1115" s="5"/>
    </row>
    <row r="1116" spans="6:7" s="1" customFormat="1" x14ac:dyDescent="0.2">
      <c r="F1116" s="5"/>
      <c r="G1116" s="5"/>
    </row>
    <row r="1117" spans="6:7" s="1" customFormat="1" x14ac:dyDescent="0.2">
      <c r="F1117" s="5"/>
      <c r="G1117" s="5"/>
    </row>
    <row r="1118" spans="6:7" s="1" customFormat="1" x14ac:dyDescent="0.2">
      <c r="F1118" s="5"/>
      <c r="G1118" s="5"/>
    </row>
    <row r="1119" spans="6:7" s="1" customFormat="1" x14ac:dyDescent="0.2">
      <c r="F1119" s="5"/>
      <c r="G1119" s="5"/>
    </row>
    <row r="1120" spans="6:7" s="1" customFormat="1" x14ac:dyDescent="0.2">
      <c r="F1120" s="5"/>
      <c r="G1120" s="5"/>
    </row>
    <row r="1121" spans="6:7" s="1" customFormat="1" x14ac:dyDescent="0.2">
      <c r="F1121" s="5"/>
      <c r="G1121" s="5"/>
    </row>
    <row r="1122" spans="6:7" s="1" customFormat="1" x14ac:dyDescent="0.2">
      <c r="F1122" s="5"/>
      <c r="G1122" s="5"/>
    </row>
    <row r="1123" spans="6:7" s="1" customFormat="1" x14ac:dyDescent="0.2">
      <c r="F1123" s="5"/>
      <c r="G1123" s="5"/>
    </row>
    <row r="1124" spans="6:7" s="1" customFormat="1" x14ac:dyDescent="0.2">
      <c r="F1124" s="5"/>
      <c r="G1124" s="5"/>
    </row>
    <row r="1125" spans="6:7" s="1" customFormat="1" x14ac:dyDescent="0.2">
      <c r="F1125" s="5"/>
      <c r="G1125" s="5"/>
    </row>
    <row r="1126" spans="6:7" s="1" customFormat="1" x14ac:dyDescent="0.2">
      <c r="F1126" s="5"/>
      <c r="G1126" s="5"/>
    </row>
    <row r="1127" spans="6:7" s="1" customFormat="1" x14ac:dyDescent="0.2">
      <c r="F1127" s="5"/>
      <c r="G1127" s="5"/>
    </row>
    <row r="1128" spans="6:7" s="1" customFormat="1" x14ac:dyDescent="0.2">
      <c r="F1128" s="5"/>
      <c r="G1128" s="5"/>
    </row>
    <row r="1129" spans="6:7" s="1" customFormat="1" x14ac:dyDescent="0.2">
      <c r="F1129" s="5"/>
      <c r="G1129" s="5"/>
    </row>
    <row r="1130" spans="6:7" s="1" customFormat="1" x14ac:dyDescent="0.2">
      <c r="F1130" s="5"/>
      <c r="G1130" s="5"/>
    </row>
    <row r="1131" spans="6:7" s="1" customFormat="1" x14ac:dyDescent="0.2">
      <c r="F1131" s="5"/>
      <c r="G1131" s="5"/>
    </row>
    <row r="1132" spans="6:7" s="1" customFormat="1" x14ac:dyDescent="0.2">
      <c r="F1132" s="5"/>
      <c r="G1132" s="5"/>
    </row>
    <row r="1133" spans="6:7" s="1" customFormat="1" x14ac:dyDescent="0.2">
      <c r="F1133" s="5"/>
      <c r="G1133" s="5"/>
    </row>
    <row r="1134" spans="6:7" s="1" customFormat="1" x14ac:dyDescent="0.2">
      <c r="F1134" s="5"/>
      <c r="G1134" s="5"/>
    </row>
    <row r="1135" spans="6:7" s="1" customFormat="1" x14ac:dyDescent="0.2">
      <c r="F1135" s="5"/>
      <c r="G1135" s="5"/>
    </row>
    <row r="1136" spans="6:7" s="1" customFormat="1" x14ac:dyDescent="0.2">
      <c r="F1136" s="5"/>
      <c r="G1136" s="5"/>
    </row>
    <row r="1137" spans="6:7" s="1" customFormat="1" x14ac:dyDescent="0.2">
      <c r="F1137" s="5"/>
      <c r="G1137" s="5"/>
    </row>
    <row r="1138" spans="6:7" s="1" customFormat="1" x14ac:dyDescent="0.2">
      <c r="F1138" s="5"/>
      <c r="G1138" s="5"/>
    </row>
    <row r="1139" spans="6:7" s="1" customFormat="1" x14ac:dyDescent="0.2">
      <c r="F1139" s="5"/>
      <c r="G1139" s="5"/>
    </row>
    <row r="1140" spans="6:7" s="1" customFormat="1" x14ac:dyDescent="0.2">
      <c r="F1140" s="5"/>
      <c r="G1140" s="5"/>
    </row>
    <row r="1141" spans="6:7" s="1" customFormat="1" x14ac:dyDescent="0.2">
      <c r="F1141" s="5"/>
      <c r="G1141" s="5"/>
    </row>
    <row r="1142" spans="6:7" s="1" customFormat="1" x14ac:dyDescent="0.2">
      <c r="F1142" s="5"/>
      <c r="G1142" s="5"/>
    </row>
    <row r="1143" spans="6:7" s="1" customFormat="1" x14ac:dyDescent="0.2">
      <c r="F1143" s="5"/>
      <c r="G1143" s="5"/>
    </row>
    <row r="1144" spans="6:7" s="1" customFormat="1" x14ac:dyDescent="0.2">
      <c r="F1144" s="5"/>
      <c r="G1144" s="5"/>
    </row>
    <row r="1145" spans="6:7" s="1" customFormat="1" x14ac:dyDescent="0.2">
      <c r="F1145" s="5"/>
      <c r="G1145" s="5"/>
    </row>
    <row r="1146" spans="6:7" s="1" customFormat="1" x14ac:dyDescent="0.2">
      <c r="F1146" s="5"/>
      <c r="G1146" s="5"/>
    </row>
    <row r="1147" spans="6:7" s="1" customFormat="1" x14ac:dyDescent="0.2">
      <c r="F1147" s="5"/>
      <c r="G1147" s="5"/>
    </row>
    <row r="1148" spans="6:7" s="1" customFormat="1" x14ac:dyDescent="0.2">
      <c r="F1148" s="5"/>
      <c r="G1148" s="5"/>
    </row>
    <row r="1149" spans="6:7" s="1" customFormat="1" x14ac:dyDescent="0.2">
      <c r="F1149" s="5"/>
      <c r="G1149" s="5"/>
    </row>
    <row r="1150" spans="6:7" s="1" customFormat="1" x14ac:dyDescent="0.2">
      <c r="F1150" s="5"/>
      <c r="G1150" s="5"/>
    </row>
    <row r="1151" spans="6:7" s="1" customFormat="1" x14ac:dyDescent="0.2">
      <c r="F1151" s="5"/>
      <c r="G1151" s="5"/>
    </row>
    <row r="1152" spans="6:7" s="1" customFormat="1" x14ac:dyDescent="0.2">
      <c r="F1152" s="5"/>
      <c r="G1152" s="5"/>
    </row>
    <row r="1153" spans="6:7" s="1" customFormat="1" x14ac:dyDescent="0.2">
      <c r="F1153" s="5"/>
      <c r="G1153" s="5"/>
    </row>
    <row r="1154" spans="6:7" s="1" customFormat="1" x14ac:dyDescent="0.2">
      <c r="F1154" s="5"/>
      <c r="G1154" s="5"/>
    </row>
    <row r="1155" spans="6:7" s="1" customFormat="1" x14ac:dyDescent="0.2">
      <c r="F1155" s="5"/>
      <c r="G1155" s="5"/>
    </row>
    <row r="1156" spans="6:7" s="1" customFormat="1" x14ac:dyDescent="0.2">
      <c r="F1156" s="5"/>
      <c r="G1156" s="5"/>
    </row>
    <row r="1157" spans="6:7" s="1" customFormat="1" x14ac:dyDescent="0.2">
      <c r="F1157" s="5"/>
      <c r="G1157" s="5"/>
    </row>
    <row r="1158" spans="6:7" s="1" customFormat="1" x14ac:dyDescent="0.2">
      <c r="F1158" s="5"/>
      <c r="G1158" s="5"/>
    </row>
    <row r="1159" spans="6:7" s="1" customFormat="1" x14ac:dyDescent="0.2">
      <c r="F1159" s="5"/>
      <c r="G1159" s="5"/>
    </row>
    <row r="1160" spans="6:7" s="1" customFormat="1" x14ac:dyDescent="0.2">
      <c r="F1160" s="5"/>
      <c r="G1160" s="5"/>
    </row>
    <row r="1161" spans="6:7" s="1" customFormat="1" x14ac:dyDescent="0.2">
      <c r="F1161" s="5"/>
      <c r="G1161" s="5"/>
    </row>
    <row r="1162" spans="6:7" s="1" customFormat="1" x14ac:dyDescent="0.2">
      <c r="F1162" s="5"/>
      <c r="G1162" s="5"/>
    </row>
    <row r="1163" spans="6:7" s="1" customFormat="1" x14ac:dyDescent="0.2">
      <c r="F1163" s="5"/>
      <c r="G1163" s="5"/>
    </row>
    <row r="1164" spans="6:7" s="1" customFormat="1" x14ac:dyDescent="0.2">
      <c r="F1164" s="5"/>
      <c r="G1164" s="5"/>
    </row>
    <row r="1165" spans="6:7" s="1" customFormat="1" x14ac:dyDescent="0.2">
      <c r="F1165" s="5"/>
      <c r="G1165" s="5"/>
    </row>
    <row r="1166" spans="6:7" s="1" customFormat="1" x14ac:dyDescent="0.2">
      <c r="F1166" s="5"/>
      <c r="G1166" s="5"/>
    </row>
    <row r="1167" spans="6:7" s="1" customFormat="1" x14ac:dyDescent="0.2">
      <c r="F1167" s="5"/>
      <c r="G1167" s="5"/>
    </row>
    <row r="1168" spans="6:7" s="1" customFormat="1" x14ac:dyDescent="0.2">
      <c r="F1168" s="5"/>
      <c r="G1168" s="5"/>
    </row>
    <row r="1169" spans="6:7" s="1" customFormat="1" x14ac:dyDescent="0.2">
      <c r="F1169" s="5"/>
      <c r="G1169" s="5"/>
    </row>
    <row r="1170" spans="6:7" s="1" customFormat="1" x14ac:dyDescent="0.2">
      <c r="F1170" s="5"/>
      <c r="G1170" s="5"/>
    </row>
    <row r="1171" spans="6:7" s="1" customFormat="1" x14ac:dyDescent="0.2">
      <c r="F1171" s="5"/>
      <c r="G1171" s="5"/>
    </row>
    <row r="1172" spans="6:7" s="1" customFormat="1" x14ac:dyDescent="0.2">
      <c r="F1172" s="5"/>
      <c r="G1172" s="5"/>
    </row>
    <row r="1173" spans="6:7" s="1" customFormat="1" x14ac:dyDescent="0.2">
      <c r="F1173" s="5"/>
      <c r="G1173" s="5"/>
    </row>
    <row r="1174" spans="6:7" s="1" customFormat="1" x14ac:dyDescent="0.2">
      <c r="F1174" s="5"/>
      <c r="G1174" s="5"/>
    </row>
    <row r="1175" spans="6:7" s="1" customFormat="1" x14ac:dyDescent="0.2">
      <c r="F1175" s="5"/>
      <c r="G1175" s="5"/>
    </row>
    <row r="1176" spans="6:7" s="1" customFormat="1" x14ac:dyDescent="0.2">
      <c r="F1176" s="5"/>
      <c r="G1176" s="5"/>
    </row>
    <row r="1177" spans="6:7" s="1" customFormat="1" x14ac:dyDescent="0.2">
      <c r="F1177" s="5"/>
      <c r="G1177" s="5"/>
    </row>
    <row r="1178" spans="6:7" s="1" customFormat="1" x14ac:dyDescent="0.2">
      <c r="F1178" s="5"/>
      <c r="G1178" s="5"/>
    </row>
    <row r="1179" spans="6:7" s="1" customFormat="1" x14ac:dyDescent="0.2">
      <c r="F1179" s="5"/>
      <c r="G1179" s="5"/>
    </row>
    <row r="1180" spans="6:7" s="1" customFormat="1" x14ac:dyDescent="0.2">
      <c r="F1180" s="5"/>
      <c r="G1180" s="5"/>
    </row>
    <row r="1181" spans="6:7" s="1" customFormat="1" x14ac:dyDescent="0.2">
      <c r="F1181" s="5"/>
      <c r="G1181" s="5"/>
    </row>
    <row r="1182" spans="6:7" s="1" customFormat="1" x14ac:dyDescent="0.2">
      <c r="F1182" s="5"/>
      <c r="G1182" s="5"/>
    </row>
    <row r="1183" spans="6:7" s="1" customFormat="1" x14ac:dyDescent="0.2">
      <c r="F1183" s="5"/>
      <c r="G1183" s="5"/>
    </row>
    <row r="1184" spans="6:7" s="1" customFormat="1" x14ac:dyDescent="0.2">
      <c r="F1184" s="5"/>
      <c r="G1184" s="5"/>
    </row>
    <row r="1185" spans="6:7" s="1" customFormat="1" x14ac:dyDescent="0.2">
      <c r="F1185" s="5"/>
      <c r="G1185" s="5"/>
    </row>
    <row r="1186" spans="6:7" s="1" customFormat="1" x14ac:dyDescent="0.2">
      <c r="F1186" s="5"/>
      <c r="G1186" s="5"/>
    </row>
    <row r="1187" spans="6:7" s="1" customFormat="1" x14ac:dyDescent="0.2">
      <c r="F1187" s="5"/>
      <c r="G1187" s="5"/>
    </row>
    <row r="1188" spans="6:7" s="1" customFormat="1" x14ac:dyDescent="0.2">
      <c r="F1188" s="5"/>
      <c r="G1188" s="5"/>
    </row>
    <row r="1189" spans="6:7" s="1" customFormat="1" x14ac:dyDescent="0.2">
      <c r="F1189" s="5"/>
      <c r="G1189" s="5"/>
    </row>
    <row r="1190" spans="6:7" s="1" customFormat="1" x14ac:dyDescent="0.2">
      <c r="F1190" s="5"/>
      <c r="G1190" s="5"/>
    </row>
    <row r="1191" spans="6:7" s="1" customFormat="1" x14ac:dyDescent="0.2">
      <c r="F1191" s="5"/>
      <c r="G1191" s="5"/>
    </row>
    <row r="1192" spans="6:7" s="1" customFormat="1" x14ac:dyDescent="0.2">
      <c r="F1192" s="5"/>
      <c r="G1192" s="5"/>
    </row>
    <row r="1193" spans="6:7" s="1" customFormat="1" x14ac:dyDescent="0.2">
      <c r="F1193" s="5"/>
      <c r="G1193" s="5"/>
    </row>
    <row r="1194" spans="6:7" s="1" customFormat="1" x14ac:dyDescent="0.2">
      <c r="F1194" s="5"/>
      <c r="G1194" s="5"/>
    </row>
    <row r="1195" spans="6:7" s="1" customFormat="1" x14ac:dyDescent="0.2">
      <c r="F1195" s="5"/>
      <c r="G1195" s="5"/>
    </row>
    <row r="1196" spans="6:7" s="1" customFormat="1" x14ac:dyDescent="0.2">
      <c r="F1196" s="5"/>
      <c r="G1196" s="5"/>
    </row>
    <row r="1197" spans="6:7" s="1" customFormat="1" x14ac:dyDescent="0.2">
      <c r="F1197" s="5"/>
      <c r="G1197" s="5"/>
    </row>
    <row r="1198" spans="6:7" s="1" customFormat="1" x14ac:dyDescent="0.2">
      <c r="F1198" s="5"/>
      <c r="G1198" s="5"/>
    </row>
    <row r="1199" spans="6:7" s="1" customFormat="1" x14ac:dyDescent="0.2">
      <c r="F1199" s="5"/>
      <c r="G1199" s="5"/>
    </row>
    <row r="1200" spans="6:7" s="1" customFormat="1" x14ac:dyDescent="0.2">
      <c r="F1200" s="5"/>
      <c r="G1200" s="5"/>
    </row>
    <row r="1201" spans="6:7" s="1" customFormat="1" x14ac:dyDescent="0.2">
      <c r="F1201" s="5"/>
      <c r="G1201" s="5"/>
    </row>
    <row r="1202" spans="6:7" s="1" customFormat="1" x14ac:dyDescent="0.2">
      <c r="F1202" s="5"/>
      <c r="G1202" s="5"/>
    </row>
    <row r="1203" spans="6:7" s="1" customFormat="1" x14ac:dyDescent="0.2">
      <c r="F1203" s="5"/>
      <c r="G1203" s="5"/>
    </row>
    <row r="1204" spans="6:7" s="1" customFormat="1" x14ac:dyDescent="0.2">
      <c r="F1204" s="5"/>
      <c r="G1204" s="5"/>
    </row>
    <row r="1205" spans="6:7" s="1" customFormat="1" x14ac:dyDescent="0.2">
      <c r="F1205" s="5"/>
      <c r="G1205" s="5"/>
    </row>
    <row r="1206" spans="6:7" s="1" customFormat="1" x14ac:dyDescent="0.2">
      <c r="F1206" s="5"/>
      <c r="G1206" s="5"/>
    </row>
    <row r="1207" spans="6:7" s="1" customFormat="1" x14ac:dyDescent="0.2">
      <c r="F1207" s="5"/>
      <c r="G1207" s="5"/>
    </row>
    <row r="1208" spans="6:7" s="1" customFormat="1" x14ac:dyDescent="0.2">
      <c r="F1208" s="5"/>
      <c r="G1208" s="5"/>
    </row>
    <row r="1209" spans="6:7" s="1" customFormat="1" x14ac:dyDescent="0.2">
      <c r="F1209" s="5"/>
      <c r="G1209" s="5"/>
    </row>
    <row r="1210" spans="6:7" s="1" customFormat="1" x14ac:dyDescent="0.2">
      <c r="F1210" s="5"/>
      <c r="G1210" s="5"/>
    </row>
    <row r="1211" spans="6:7" s="1" customFormat="1" x14ac:dyDescent="0.2">
      <c r="F1211" s="5"/>
      <c r="G1211" s="5"/>
    </row>
    <row r="1212" spans="6:7" s="1" customFormat="1" x14ac:dyDescent="0.2">
      <c r="F1212" s="5"/>
      <c r="G1212" s="5"/>
    </row>
    <row r="1213" spans="6:7" s="1" customFormat="1" x14ac:dyDescent="0.2">
      <c r="F1213" s="5"/>
      <c r="G1213" s="5"/>
    </row>
    <row r="1214" spans="6:7" s="1" customFormat="1" x14ac:dyDescent="0.2">
      <c r="F1214" s="5"/>
      <c r="G1214" s="5"/>
    </row>
    <row r="1215" spans="6:7" s="1" customFormat="1" x14ac:dyDescent="0.2">
      <c r="F1215" s="5"/>
      <c r="G1215" s="5"/>
    </row>
    <row r="1216" spans="6:7" s="1" customFormat="1" x14ac:dyDescent="0.2">
      <c r="F1216" s="5"/>
      <c r="G1216" s="5"/>
    </row>
    <row r="1217" spans="6:7" s="1" customFormat="1" x14ac:dyDescent="0.2">
      <c r="F1217" s="5"/>
      <c r="G1217" s="5"/>
    </row>
    <row r="1218" spans="6:7" s="1" customFormat="1" x14ac:dyDescent="0.2">
      <c r="F1218" s="5"/>
      <c r="G1218" s="5"/>
    </row>
    <row r="1219" spans="6:7" s="1" customFormat="1" x14ac:dyDescent="0.2">
      <c r="F1219" s="5"/>
      <c r="G1219" s="5"/>
    </row>
    <row r="1220" spans="6:7" s="1" customFormat="1" x14ac:dyDescent="0.2">
      <c r="F1220" s="5"/>
      <c r="G1220" s="5"/>
    </row>
    <row r="1221" spans="6:7" s="1" customFormat="1" x14ac:dyDescent="0.2">
      <c r="F1221" s="5"/>
      <c r="G1221" s="5"/>
    </row>
    <row r="1222" spans="6:7" s="1" customFormat="1" x14ac:dyDescent="0.2">
      <c r="F1222" s="5"/>
      <c r="G1222" s="5"/>
    </row>
    <row r="1223" spans="6:7" s="1" customFormat="1" x14ac:dyDescent="0.2">
      <c r="F1223" s="5"/>
      <c r="G1223" s="5"/>
    </row>
    <row r="1224" spans="6:7" s="1" customFormat="1" x14ac:dyDescent="0.2">
      <c r="F1224" s="5"/>
      <c r="G1224" s="5"/>
    </row>
    <row r="1225" spans="6:7" s="1" customFormat="1" x14ac:dyDescent="0.2">
      <c r="F1225" s="5"/>
      <c r="G1225" s="5"/>
    </row>
    <row r="1226" spans="6:7" s="1" customFormat="1" x14ac:dyDescent="0.2">
      <c r="F1226" s="5"/>
      <c r="G1226" s="5"/>
    </row>
    <row r="1227" spans="6:7" s="1" customFormat="1" x14ac:dyDescent="0.2">
      <c r="F1227" s="5"/>
      <c r="G1227" s="5"/>
    </row>
    <row r="1228" spans="6:7" s="1" customFormat="1" x14ac:dyDescent="0.2">
      <c r="F1228" s="5"/>
      <c r="G1228" s="5"/>
    </row>
    <row r="1229" spans="6:7" s="1" customFormat="1" x14ac:dyDescent="0.2">
      <c r="F1229" s="5"/>
      <c r="G1229" s="5"/>
    </row>
    <row r="1230" spans="6:7" s="1" customFormat="1" x14ac:dyDescent="0.2">
      <c r="F1230" s="5"/>
      <c r="G1230" s="5"/>
    </row>
    <row r="1231" spans="6:7" s="1" customFormat="1" x14ac:dyDescent="0.2">
      <c r="F1231" s="5"/>
      <c r="G1231" s="5"/>
    </row>
    <row r="1232" spans="6:7" s="1" customFormat="1" x14ac:dyDescent="0.2">
      <c r="F1232" s="5"/>
      <c r="G1232" s="5"/>
    </row>
    <row r="1233" spans="6:7" s="1" customFormat="1" x14ac:dyDescent="0.2">
      <c r="F1233" s="5"/>
      <c r="G1233" s="5"/>
    </row>
    <row r="1234" spans="6:7" s="1" customFormat="1" x14ac:dyDescent="0.2">
      <c r="F1234" s="5"/>
      <c r="G1234" s="5"/>
    </row>
    <row r="1235" spans="6:7" s="1" customFormat="1" x14ac:dyDescent="0.2">
      <c r="F1235" s="5"/>
      <c r="G1235" s="5"/>
    </row>
    <row r="1236" spans="6:7" s="1" customFormat="1" x14ac:dyDescent="0.2">
      <c r="F1236" s="5"/>
      <c r="G1236" s="5"/>
    </row>
    <row r="1237" spans="6:7" s="1" customFormat="1" x14ac:dyDescent="0.2">
      <c r="F1237" s="5"/>
      <c r="G1237" s="5"/>
    </row>
    <row r="1238" spans="6:7" s="1" customFormat="1" x14ac:dyDescent="0.2">
      <c r="F1238" s="5"/>
      <c r="G1238" s="5"/>
    </row>
    <row r="1239" spans="6:7" s="1" customFormat="1" x14ac:dyDescent="0.2">
      <c r="F1239" s="5"/>
      <c r="G1239" s="5"/>
    </row>
    <row r="1240" spans="6:7" s="1" customFormat="1" x14ac:dyDescent="0.2">
      <c r="F1240" s="5"/>
      <c r="G1240" s="5"/>
    </row>
    <row r="1241" spans="6:7" s="1" customFormat="1" x14ac:dyDescent="0.2">
      <c r="F1241" s="5"/>
      <c r="G1241" s="5"/>
    </row>
    <row r="1242" spans="6:7" s="1" customFormat="1" x14ac:dyDescent="0.2">
      <c r="F1242" s="5"/>
      <c r="G1242" s="5"/>
    </row>
    <row r="1243" spans="6:7" s="1" customFormat="1" x14ac:dyDescent="0.2">
      <c r="F1243" s="5"/>
      <c r="G1243" s="5"/>
    </row>
    <row r="1244" spans="6:7" s="1" customFormat="1" x14ac:dyDescent="0.2">
      <c r="F1244" s="5"/>
      <c r="G1244" s="5"/>
    </row>
    <row r="1245" spans="6:7" s="1" customFormat="1" x14ac:dyDescent="0.2">
      <c r="F1245" s="5"/>
      <c r="G1245" s="5"/>
    </row>
    <row r="1246" spans="6:7" s="1" customFormat="1" x14ac:dyDescent="0.2">
      <c r="F1246" s="5"/>
      <c r="G1246" s="5"/>
    </row>
    <row r="1247" spans="6:7" s="1" customFormat="1" x14ac:dyDescent="0.2">
      <c r="F1247" s="5"/>
      <c r="G1247" s="5"/>
    </row>
    <row r="1248" spans="6:7" s="1" customFormat="1" x14ac:dyDescent="0.2">
      <c r="F1248" s="5"/>
      <c r="G1248" s="5"/>
    </row>
    <row r="1249" spans="6:7" s="1" customFormat="1" x14ac:dyDescent="0.2">
      <c r="F1249" s="5"/>
      <c r="G1249" s="5"/>
    </row>
    <row r="1250" spans="6:7" s="1" customFormat="1" x14ac:dyDescent="0.2">
      <c r="F1250" s="5"/>
      <c r="G1250" s="5"/>
    </row>
    <row r="1251" spans="6:7" s="1" customFormat="1" x14ac:dyDescent="0.2">
      <c r="F1251" s="5"/>
      <c r="G1251" s="5"/>
    </row>
    <row r="1252" spans="6:7" s="1" customFormat="1" x14ac:dyDescent="0.2">
      <c r="F1252" s="5"/>
      <c r="G1252" s="5"/>
    </row>
    <row r="1253" spans="6:7" s="1" customFormat="1" x14ac:dyDescent="0.2">
      <c r="F1253" s="5"/>
      <c r="G1253" s="5"/>
    </row>
    <row r="1254" spans="6:7" s="1" customFormat="1" x14ac:dyDescent="0.2">
      <c r="F1254" s="5"/>
      <c r="G1254" s="5"/>
    </row>
    <row r="1255" spans="6:7" s="1" customFormat="1" x14ac:dyDescent="0.2">
      <c r="F1255" s="5"/>
      <c r="G1255" s="5"/>
    </row>
    <row r="1256" spans="6:7" s="1" customFormat="1" x14ac:dyDescent="0.2">
      <c r="F1256" s="5"/>
      <c r="G1256" s="5"/>
    </row>
    <row r="1257" spans="6:7" s="1" customFormat="1" x14ac:dyDescent="0.2">
      <c r="F1257" s="5"/>
      <c r="G1257" s="5"/>
    </row>
    <row r="1258" spans="6:7" s="1" customFormat="1" x14ac:dyDescent="0.2">
      <c r="F1258" s="5"/>
      <c r="G1258" s="5"/>
    </row>
    <row r="1259" spans="6:7" s="1" customFormat="1" x14ac:dyDescent="0.2">
      <c r="F1259" s="5"/>
      <c r="G1259" s="5"/>
    </row>
    <row r="1260" spans="6:7" s="1" customFormat="1" x14ac:dyDescent="0.2">
      <c r="F1260" s="5"/>
      <c r="G1260" s="5"/>
    </row>
    <row r="1261" spans="6:7" s="1" customFormat="1" x14ac:dyDescent="0.2">
      <c r="F1261" s="5"/>
      <c r="G1261" s="5"/>
    </row>
    <row r="1262" spans="6:7" s="1" customFormat="1" x14ac:dyDescent="0.2">
      <c r="F1262" s="5"/>
      <c r="G1262" s="5"/>
    </row>
    <row r="1263" spans="6:7" s="1" customFormat="1" x14ac:dyDescent="0.2">
      <c r="F1263" s="5"/>
      <c r="G1263" s="5"/>
    </row>
    <row r="1264" spans="6:7" s="1" customFormat="1" x14ac:dyDescent="0.2">
      <c r="F1264" s="5"/>
      <c r="G1264" s="5"/>
    </row>
    <row r="1265" spans="6:7" s="1" customFormat="1" x14ac:dyDescent="0.2">
      <c r="F1265" s="5"/>
      <c r="G1265" s="5"/>
    </row>
    <row r="1266" spans="6:7" s="1" customFormat="1" x14ac:dyDescent="0.2">
      <c r="F1266" s="5"/>
      <c r="G1266" s="5"/>
    </row>
    <row r="1267" spans="6:7" s="1" customFormat="1" x14ac:dyDescent="0.2">
      <c r="F1267" s="5"/>
      <c r="G1267" s="5"/>
    </row>
    <row r="1268" spans="6:7" s="1" customFormat="1" x14ac:dyDescent="0.2">
      <c r="F1268" s="5"/>
      <c r="G1268" s="5"/>
    </row>
    <row r="1269" spans="6:7" s="1" customFormat="1" x14ac:dyDescent="0.2">
      <c r="F1269" s="5"/>
      <c r="G1269" s="5"/>
    </row>
    <row r="1270" spans="6:7" s="1" customFormat="1" x14ac:dyDescent="0.2">
      <c r="F1270" s="5"/>
      <c r="G1270" s="5"/>
    </row>
    <row r="1271" spans="6:7" s="1" customFormat="1" x14ac:dyDescent="0.2">
      <c r="F1271" s="5"/>
      <c r="G1271" s="5"/>
    </row>
    <row r="1272" spans="6:7" s="1" customFormat="1" x14ac:dyDescent="0.2">
      <c r="F1272" s="5"/>
      <c r="G1272" s="5"/>
    </row>
    <row r="1273" spans="6:7" s="1" customFormat="1" x14ac:dyDescent="0.2">
      <c r="F1273" s="5"/>
      <c r="G1273" s="5"/>
    </row>
    <row r="1274" spans="6:7" s="1" customFormat="1" x14ac:dyDescent="0.2">
      <c r="F1274" s="5"/>
      <c r="G1274" s="5"/>
    </row>
    <row r="1275" spans="6:7" s="1" customFormat="1" x14ac:dyDescent="0.2">
      <c r="F1275" s="5"/>
      <c r="G1275" s="5"/>
    </row>
    <row r="1276" spans="6:7" s="1" customFormat="1" x14ac:dyDescent="0.2">
      <c r="F1276" s="5"/>
      <c r="G1276" s="5"/>
    </row>
    <row r="1277" spans="6:7" s="1" customFormat="1" x14ac:dyDescent="0.2">
      <c r="F1277" s="5"/>
      <c r="G1277" s="5"/>
    </row>
    <row r="1278" spans="6:7" s="1" customFormat="1" x14ac:dyDescent="0.2">
      <c r="F1278" s="5"/>
      <c r="G1278" s="5"/>
    </row>
    <row r="1279" spans="6:7" s="1" customFormat="1" x14ac:dyDescent="0.2">
      <c r="F1279" s="5"/>
      <c r="G1279" s="5"/>
    </row>
    <row r="1280" spans="6:7" s="1" customFormat="1" x14ac:dyDescent="0.2">
      <c r="F1280" s="5"/>
      <c r="G1280" s="5"/>
    </row>
    <row r="1281" spans="6:7" s="1" customFormat="1" x14ac:dyDescent="0.2">
      <c r="F1281" s="5"/>
      <c r="G1281" s="5"/>
    </row>
    <row r="1282" spans="6:7" s="1" customFormat="1" x14ac:dyDescent="0.2">
      <c r="F1282" s="5"/>
      <c r="G1282" s="5"/>
    </row>
    <row r="1283" spans="6:7" s="1" customFormat="1" x14ac:dyDescent="0.2">
      <c r="F1283" s="5"/>
      <c r="G1283" s="5"/>
    </row>
    <row r="1284" spans="6:7" s="1" customFormat="1" x14ac:dyDescent="0.2">
      <c r="F1284" s="5"/>
      <c r="G1284" s="5"/>
    </row>
    <row r="1285" spans="6:7" s="1" customFormat="1" x14ac:dyDescent="0.2">
      <c r="F1285" s="5"/>
      <c r="G1285" s="5"/>
    </row>
    <row r="1286" spans="6:7" s="1" customFormat="1" x14ac:dyDescent="0.2">
      <c r="F1286" s="5"/>
      <c r="G1286" s="5"/>
    </row>
    <row r="1287" spans="6:7" s="1" customFormat="1" x14ac:dyDescent="0.2">
      <c r="F1287" s="5"/>
      <c r="G1287" s="5"/>
    </row>
    <row r="1288" spans="6:7" s="1" customFormat="1" x14ac:dyDescent="0.2">
      <c r="F1288" s="5"/>
      <c r="G1288" s="5"/>
    </row>
    <row r="1289" spans="6:7" s="1" customFormat="1" x14ac:dyDescent="0.2">
      <c r="F1289" s="5"/>
      <c r="G1289" s="5"/>
    </row>
    <row r="1290" spans="6:7" s="1" customFormat="1" x14ac:dyDescent="0.2">
      <c r="F1290" s="5"/>
      <c r="G1290" s="5"/>
    </row>
    <row r="1291" spans="6:7" s="1" customFormat="1" x14ac:dyDescent="0.2">
      <c r="F1291" s="5"/>
      <c r="G1291" s="5"/>
    </row>
    <row r="1292" spans="6:7" s="1" customFormat="1" x14ac:dyDescent="0.2">
      <c r="F1292" s="5"/>
      <c r="G1292" s="5"/>
    </row>
    <row r="1293" spans="6:7" s="1" customFormat="1" x14ac:dyDescent="0.2">
      <c r="F1293" s="5"/>
      <c r="G1293" s="5"/>
    </row>
    <row r="1294" spans="6:7" s="1" customFormat="1" x14ac:dyDescent="0.2">
      <c r="F1294" s="5"/>
      <c r="G1294" s="5"/>
    </row>
    <row r="1295" spans="6:7" s="1" customFormat="1" x14ac:dyDescent="0.2">
      <c r="F1295" s="5"/>
      <c r="G1295" s="5"/>
    </row>
    <row r="1296" spans="6:7" s="1" customFormat="1" x14ac:dyDescent="0.2">
      <c r="F1296" s="5"/>
      <c r="G1296" s="5"/>
    </row>
    <row r="1297" spans="6:7" s="1" customFormat="1" x14ac:dyDescent="0.2">
      <c r="F1297" s="5"/>
      <c r="G1297" s="5"/>
    </row>
    <row r="1298" spans="6:7" s="1" customFormat="1" x14ac:dyDescent="0.2">
      <c r="F1298" s="5"/>
      <c r="G1298" s="5"/>
    </row>
    <row r="1299" spans="6:7" s="1" customFormat="1" x14ac:dyDescent="0.2">
      <c r="F1299" s="5"/>
      <c r="G1299" s="5"/>
    </row>
    <row r="1300" spans="6:7" s="1" customFormat="1" x14ac:dyDescent="0.2">
      <c r="F1300" s="5"/>
      <c r="G1300" s="5"/>
    </row>
    <row r="1301" spans="6:7" s="1" customFormat="1" x14ac:dyDescent="0.2">
      <c r="F1301" s="5"/>
      <c r="G1301" s="5"/>
    </row>
    <row r="1302" spans="6:7" s="1" customFormat="1" x14ac:dyDescent="0.2">
      <c r="F1302" s="5"/>
      <c r="G1302" s="5"/>
    </row>
    <row r="1303" spans="6:7" s="1" customFormat="1" x14ac:dyDescent="0.2">
      <c r="F1303" s="5"/>
      <c r="G1303" s="5"/>
    </row>
    <row r="1304" spans="6:7" s="1" customFormat="1" x14ac:dyDescent="0.2">
      <c r="F1304" s="5"/>
      <c r="G1304" s="5"/>
    </row>
    <row r="1305" spans="6:7" s="1" customFormat="1" x14ac:dyDescent="0.2">
      <c r="F1305" s="5"/>
      <c r="G1305" s="5"/>
    </row>
    <row r="1306" spans="6:7" s="1" customFormat="1" x14ac:dyDescent="0.2">
      <c r="F1306" s="5"/>
      <c r="G1306" s="5"/>
    </row>
    <row r="1307" spans="6:7" s="1" customFormat="1" x14ac:dyDescent="0.2">
      <c r="F1307" s="5"/>
      <c r="G1307" s="5"/>
    </row>
    <row r="1308" spans="6:7" s="1" customFormat="1" x14ac:dyDescent="0.2">
      <c r="F1308" s="5"/>
      <c r="G1308" s="5"/>
    </row>
    <row r="1309" spans="6:7" s="1" customFormat="1" x14ac:dyDescent="0.2">
      <c r="F1309" s="5"/>
      <c r="G1309" s="5"/>
    </row>
    <row r="1310" spans="6:7" s="1" customFormat="1" x14ac:dyDescent="0.2">
      <c r="F1310" s="5"/>
      <c r="G1310" s="5"/>
    </row>
    <row r="1311" spans="6:7" s="1" customFormat="1" x14ac:dyDescent="0.2">
      <c r="F1311" s="5"/>
      <c r="G1311" s="5"/>
    </row>
    <row r="1312" spans="6:7" s="1" customFormat="1" x14ac:dyDescent="0.2">
      <c r="F1312" s="5"/>
      <c r="G1312" s="5"/>
    </row>
    <row r="1313" spans="6:7" s="1" customFormat="1" x14ac:dyDescent="0.2">
      <c r="F1313" s="5"/>
      <c r="G1313" s="5"/>
    </row>
    <row r="1314" spans="6:7" s="1" customFormat="1" x14ac:dyDescent="0.2">
      <c r="F1314" s="5"/>
      <c r="G1314" s="5"/>
    </row>
    <row r="1315" spans="6:7" s="1" customFormat="1" x14ac:dyDescent="0.2">
      <c r="F1315" s="5"/>
      <c r="G1315" s="5"/>
    </row>
    <row r="1316" spans="6:7" s="1" customFormat="1" x14ac:dyDescent="0.2">
      <c r="F1316" s="5"/>
      <c r="G1316" s="5"/>
    </row>
    <row r="1317" spans="6:7" s="1" customFormat="1" x14ac:dyDescent="0.2">
      <c r="F1317" s="5"/>
      <c r="G1317" s="5"/>
    </row>
    <row r="1318" spans="6:7" s="1" customFormat="1" x14ac:dyDescent="0.2">
      <c r="F1318" s="5"/>
      <c r="G1318" s="5"/>
    </row>
    <row r="1319" spans="6:7" s="1" customFormat="1" x14ac:dyDescent="0.2">
      <c r="F1319" s="5"/>
      <c r="G1319" s="5"/>
    </row>
    <row r="1320" spans="6:7" s="1" customFormat="1" x14ac:dyDescent="0.2">
      <c r="F1320" s="5"/>
      <c r="G1320" s="5"/>
    </row>
    <row r="1321" spans="6:7" s="1" customFormat="1" x14ac:dyDescent="0.2">
      <c r="F1321" s="5"/>
      <c r="G1321" s="5"/>
    </row>
    <row r="1322" spans="6:7" s="1" customFormat="1" x14ac:dyDescent="0.2">
      <c r="F1322" s="5"/>
      <c r="G1322" s="5"/>
    </row>
    <row r="1323" spans="6:7" s="1" customFormat="1" x14ac:dyDescent="0.2">
      <c r="F1323" s="5"/>
      <c r="G1323" s="5"/>
    </row>
    <row r="1324" spans="6:7" s="1" customFormat="1" x14ac:dyDescent="0.2">
      <c r="F1324" s="5"/>
      <c r="G1324" s="5"/>
    </row>
    <row r="1325" spans="6:7" s="1" customFormat="1" x14ac:dyDescent="0.2">
      <c r="F1325" s="5"/>
      <c r="G1325" s="5"/>
    </row>
    <row r="1326" spans="6:7" s="1" customFormat="1" x14ac:dyDescent="0.2">
      <c r="F1326" s="5"/>
      <c r="G1326" s="5"/>
    </row>
    <row r="1327" spans="6:7" s="1" customFormat="1" x14ac:dyDescent="0.2">
      <c r="F1327" s="5"/>
      <c r="G1327" s="5"/>
    </row>
    <row r="1328" spans="6:7" s="1" customFormat="1" x14ac:dyDescent="0.2">
      <c r="F1328" s="5"/>
      <c r="G1328" s="5"/>
    </row>
    <row r="1329" spans="6:7" s="1" customFormat="1" x14ac:dyDescent="0.2">
      <c r="F1329" s="5"/>
      <c r="G1329" s="5"/>
    </row>
    <row r="1330" spans="6:7" s="1" customFormat="1" x14ac:dyDescent="0.2">
      <c r="F1330" s="5"/>
      <c r="G1330" s="5"/>
    </row>
    <row r="1331" spans="6:7" s="1" customFormat="1" x14ac:dyDescent="0.2">
      <c r="F1331" s="5"/>
      <c r="G1331" s="5"/>
    </row>
    <row r="1332" spans="6:7" s="1" customFormat="1" x14ac:dyDescent="0.2">
      <c r="F1332" s="5"/>
      <c r="G1332" s="5"/>
    </row>
    <row r="1333" spans="6:7" s="1" customFormat="1" x14ac:dyDescent="0.2">
      <c r="F1333" s="5"/>
      <c r="G1333" s="5"/>
    </row>
    <row r="1334" spans="6:7" s="1" customFormat="1" x14ac:dyDescent="0.2">
      <c r="F1334" s="5"/>
      <c r="G1334" s="5"/>
    </row>
    <row r="1335" spans="6:7" s="1" customFormat="1" x14ac:dyDescent="0.2">
      <c r="F1335" s="5"/>
      <c r="G1335" s="5"/>
    </row>
    <row r="1336" spans="6:7" s="1" customFormat="1" x14ac:dyDescent="0.2">
      <c r="F1336" s="5"/>
      <c r="G1336" s="5"/>
    </row>
    <row r="1337" spans="6:7" s="1" customFormat="1" x14ac:dyDescent="0.2">
      <c r="F1337" s="5"/>
      <c r="G1337" s="5"/>
    </row>
    <row r="1338" spans="6:7" s="1" customFormat="1" x14ac:dyDescent="0.2">
      <c r="F1338" s="5"/>
      <c r="G1338" s="5"/>
    </row>
    <row r="1339" spans="6:7" s="1" customFormat="1" x14ac:dyDescent="0.2">
      <c r="F1339" s="5"/>
      <c r="G1339" s="5"/>
    </row>
    <row r="1340" spans="6:7" s="1" customFormat="1" x14ac:dyDescent="0.2">
      <c r="F1340" s="5"/>
      <c r="G1340" s="5"/>
    </row>
    <row r="1341" spans="6:7" s="1" customFormat="1" x14ac:dyDescent="0.2">
      <c r="F1341" s="5"/>
      <c r="G1341" s="5"/>
    </row>
    <row r="1342" spans="6:7" s="1" customFormat="1" x14ac:dyDescent="0.2">
      <c r="F1342" s="5"/>
      <c r="G1342" s="5"/>
    </row>
    <row r="1343" spans="6:7" s="1" customFormat="1" x14ac:dyDescent="0.2">
      <c r="F1343" s="5"/>
      <c r="G1343" s="5"/>
    </row>
    <row r="1344" spans="6:7" s="1" customFormat="1" x14ac:dyDescent="0.2">
      <c r="F1344" s="5"/>
      <c r="G1344" s="5"/>
    </row>
    <row r="1345" spans="6:7" s="1" customFormat="1" x14ac:dyDescent="0.2">
      <c r="F1345" s="5"/>
      <c r="G1345" s="5"/>
    </row>
    <row r="1346" spans="6:7" s="1" customFormat="1" x14ac:dyDescent="0.2">
      <c r="F1346" s="5"/>
      <c r="G1346" s="5"/>
    </row>
    <row r="1347" spans="6:7" s="1" customFormat="1" x14ac:dyDescent="0.2">
      <c r="F1347" s="5"/>
      <c r="G1347" s="5"/>
    </row>
    <row r="1348" spans="6:7" s="1" customFormat="1" x14ac:dyDescent="0.2">
      <c r="F1348" s="5"/>
      <c r="G1348" s="5"/>
    </row>
    <row r="1349" spans="6:7" s="1" customFormat="1" x14ac:dyDescent="0.2">
      <c r="F1349" s="5"/>
      <c r="G1349" s="5"/>
    </row>
    <row r="1350" spans="6:7" s="1" customFormat="1" x14ac:dyDescent="0.2">
      <c r="F1350" s="5"/>
      <c r="G1350" s="5"/>
    </row>
    <row r="1351" spans="6:7" s="1" customFormat="1" x14ac:dyDescent="0.2">
      <c r="F1351" s="5"/>
      <c r="G1351" s="5"/>
    </row>
    <row r="1352" spans="6:7" s="1" customFormat="1" x14ac:dyDescent="0.2">
      <c r="F1352" s="5"/>
      <c r="G1352" s="5"/>
    </row>
    <row r="1353" spans="6:7" s="1" customFormat="1" x14ac:dyDescent="0.2">
      <c r="F1353" s="5"/>
      <c r="G1353" s="5"/>
    </row>
    <row r="1354" spans="6:7" s="1" customFormat="1" x14ac:dyDescent="0.2">
      <c r="F1354" s="5"/>
      <c r="G1354" s="5"/>
    </row>
    <row r="1355" spans="6:7" s="1" customFormat="1" x14ac:dyDescent="0.2">
      <c r="F1355" s="5"/>
      <c r="G1355" s="5"/>
    </row>
    <row r="1356" spans="6:7" s="1" customFormat="1" x14ac:dyDescent="0.2">
      <c r="F1356" s="5"/>
      <c r="G1356" s="5"/>
    </row>
    <row r="1357" spans="6:7" s="1" customFormat="1" x14ac:dyDescent="0.2">
      <c r="F1357" s="5"/>
      <c r="G1357" s="5"/>
    </row>
    <row r="1358" spans="6:7" s="1" customFormat="1" x14ac:dyDescent="0.2">
      <c r="F1358" s="5"/>
      <c r="G1358" s="5"/>
    </row>
    <row r="1359" spans="6:7" s="1" customFormat="1" x14ac:dyDescent="0.2">
      <c r="F1359" s="5"/>
      <c r="G1359" s="5"/>
    </row>
    <row r="1360" spans="6:7" s="1" customFormat="1" x14ac:dyDescent="0.2">
      <c r="F1360" s="5"/>
      <c r="G1360" s="5"/>
    </row>
    <row r="1361" spans="6:7" s="1" customFormat="1" x14ac:dyDescent="0.2">
      <c r="F1361" s="5"/>
      <c r="G1361" s="5"/>
    </row>
    <row r="1362" spans="6:7" s="1" customFormat="1" x14ac:dyDescent="0.2">
      <c r="F1362" s="5"/>
      <c r="G1362" s="5"/>
    </row>
    <row r="1363" spans="6:7" s="1" customFormat="1" x14ac:dyDescent="0.2">
      <c r="F1363" s="5"/>
      <c r="G1363" s="5"/>
    </row>
    <row r="1364" spans="6:7" s="1" customFormat="1" x14ac:dyDescent="0.2">
      <c r="F1364" s="5"/>
      <c r="G1364" s="5"/>
    </row>
    <row r="1365" spans="6:7" s="1" customFormat="1" x14ac:dyDescent="0.2">
      <c r="F1365" s="5"/>
      <c r="G1365" s="5"/>
    </row>
    <row r="1366" spans="6:7" s="1" customFormat="1" x14ac:dyDescent="0.2">
      <c r="F1366" s="5"/>
      <c r="G1366" s="5"/>
    </row>
    <row r="1367" spans="6:7" s="1" customFormat="1" x14ac:dyDescent="0.2">
      <c r="F1367" s="5"/>
      <c r="G1367" s="5"/>
    </row>
    <row r="1368" spans="6:7" s="1" customFormat="1" x14ac:dyDescent="0.2">
      <c r="F1368" s="5"/>
      <c r="G1368" s="5"/>
    </row>
    <row r="1369" spans="6:7" s="1" customFormat="1" x14ac:dyDescent="0.2">
      <c r="F1369" s="5"/>
      <c r="G1369" s="5"/>
    </row>
    <row r="1370" spans="6:7" s="1" customFormat="1" x14ac:dyDescent="0.2">
      <c r="F1370" s="5"/>
      <c r="G1370" s="5"/>
    </row>
    <row r="1371" spans="6:7" s="1" customFormat="1" x14ac:dyDescent="0.2">
      <c r="F1371" s="5"/>
      <c r="G1371" s="5"/>
    </row>
    <row r="1372" spans="6:7" s="1" customFormat="1" x14ac:dyDescent="0.2">
      <c r="F1372" s="5"/>
      <c r="G1372" s="5"/>
    </row>
    <row r="1373" spans="6:7" s="1" customFormat="1" x14ac:dyDescent="0.2">
      <c r="F1373" s="5"/>
      <c r="G1373" s="5"/>
    </row>
    <row r="1374" spans="6:7" s="1" customFormat="1" x14ac:dyDescent="0.2">
      <c r="F1374" s="5"/>
      <c r="G1374" s="5"/>
    </row>
    <row r="1375" spans="6:7" s="1" customFormat="1" x14ac:dyDescent="0.2">
      <c r="F1375" s="5"/>
      <c r="G1375" s="5"/>
    </row>
    <row r="1376" spans="6:7" s="1" customFormat="1" x14ac:dyDescent="0.2">
      <c r="F1376" s="5"/>
      <c r="G1376" s="5"/>
    </row>
    <row r="1377" spans="6:7" s="1" customFormat="1" x14ac:dyDescent="0.2">
      <c r="F1377" s="5"/>
      <c r="G1377" s="5"/>
    </row>
    <row r="1378" spans="6:7" s="1" customFormat="1" x14ac:dyDescent="0.2">
      <c r="F1378" s="5"/>
      <c r="G1378" s="5"/>
    </row>
    <row r="1379" spans="6:7" s="1" customFormat="1" x14ac:dyDescent="0.2">
      <c r="F1379" s="5"/>
      <c r="G1379" s="5"/>
    </row>
    <row r="1380" spans="6:7" s="1" customFormat="1" x14ac:dyDescent="0.2">
      <c r="F1380" s="5"/>
      <c r="G1380" s="5"/>
    </row>
    <row r="1381" spans="6:7" s="1" customFormat="1" x14ac:dyDescent="0.2">
      <c r="F1381" s="5"/>
      <c r="G1381" s="5"/>
    </row>
    <row r="1382" spans="6:7" s="1" customFormat="1" x14ac:dyDescent="0.2">
      <c r="F1382" s="5"/>
      <c r="G1382" s="5"/>
    </row>
    <row r="1383" spans="6:7" s="1" customFormat="1" x14ac:dyDescent="0.2">
      <c r="F1383" s="5"/>
      <c r="G1383" s="5"/>
    </row>
    <row r="1384" spans="6:7" s="1" customFormat="1" x14ac:dyDescent="0.2">
      <c r="F1384" s="5"/>
      <c r="G1384" s="5"/>
    </row>
    <row r="1385" spans="6:7" s="1" customFormat="1" x14ac:dyDescent="0.2">
      <c r="F1385" s="5"/>
      <c r="G1385" s="5"/>
    </row>
    <row r="1386" spans="6:7" s="1" customFormat="1" x14ac:dyDescent="0.2">
      <c r="F1386" s="5"/>
      <c r="G1386" s="5"/>
    </row>
    <row r="1387" spans="6:7" s="1" customFormat="1" x14ac:dyDescent="0.2">
      <c r="F1387" s="5"/>
      <c r="G1387" s="5"/>
    </row>
    <row r="1388" spans="6:7" s="1" customFormat="1" x14ac:dyDescent="0.2">
      <c r="F1388" s="5"/>
      <c r="G1388" s="5"/>
    </row>
    <row r="1389" spans="6:7" s="1" customFormat="1" x14ac:dyDescent="0.2">
      <c r="F1389" s="5"/>
      <c r="G1389" s="5"/>
    </row>
    <row r="1390" spans="6:7" s="1" customFormat="1" x14ac:dyDescent="0.2">
      <c r="F1390" s="5"/>
      <c r="G1390" s="5"/>
    </row>
    <row r="1391" spans="6:7" s="1" customFormat="1" x14ac:dyDescent="0.2">
      <c r="F1391" s="5"/>
      <c r="G1391" s="5"/>
    </row>
    <row r="1392" spans="6:7" s="1" customFormat="1" x14ac:dyDescent="0.2">
      <c r="F1392" s="5"/>
      <c r="G1392" s="5"/>
    </row>
    <row r="1393" spans="6:7" s="1" customFormat="1" x14ac:dyDescent="0.2">
      <c r="F1393" s="5"/>
      <c r="G1393" s="5"/>
    </row>
    <row r="1394" spans="6:7" s="1" customFormat="1" x14ac:dyDescent="0.2">
      <c r="F1394" s="5"/>
      <c r="G1394" s="5"/>
    </row>
    <row r="1395" spans="6:7" s="1" customFormat="1" x14ac:dyDescent="0.2">
      <c r="F1395" s="5"/>
      <c r="G1395" s="5"/>
    </row>
    <row r="1396" spans="6:7" s="1" customFormat="1" x14ac:dyDescent="0.2">
      <c r="F1396" s="5"/>
      <c r="G1396" s="5"/>
    </row>
    <row r="1397" spans="6:7" s="1" customFormat="1" x14ac:dyDescent="0.2">
      <c r="F1397" s="5"/>
      <c r="G1397" s="5"/>
    </row>
    <row r="1398" spans="6:7" s="1" customFormat="1" x14ac:dyDescent="0.2">
      <c r="F1398" s="5"/>
      <c r="G1398" s="5"/>
    </row>
    <row r="1399" spans="6:7" s="1" customFormat="1" x14ac:dyDescent="0.2">
      <c r="F1399" s="5"/>
      <c r="G1399" s="5"/>
    </row>
    <row r="1400" spans="6:7" s="1" customFormat="1" x14ac:dyDescent="0.2">
      <c r="F1400" s="5"/>
      <c r="G1400" s="5"/>
    </row>
    <row r="1401" spans="6:7" s="1" customFormat="1" x14ac:dyDescent="0.2">
      <c r="F1401" s="5"/>
      <c r="G1401" s="5"/>
    </row>
    <row r="1402" spans="6:7" s="1" customFormat="1" x14ac:dyDescent="0.2">
      <c r="F1402" s="5"/>
      <c r="G1402" s="5"/>
    </row>
    <row r="1403" spans="6:7" s="1" customFormat="1" x14ac:dyDescent="0.2">
      <c r="F1403" s="5"/>
      <c r="G1403" s="5"/>
    </row>
    <row r="1404" spans="6:7" s="1" customFormat="1" x14ac:dyDescent="0.2">
      <c r="F1404" s="5"/>
      <c r="G1404" s="5"/>
    </row>
    <row r="1405" spans="6:7" s="1" customFormat="1" x14ac:dyDescent="0.2">
      <c r="F1405" s="5"/>
      <c r="G1405" s="5"/>
    </row>
    <row r="1406" spans="6:7" s="1" customFormat="1" x14ac:dyDescent="0.2">
      <c r="F1406" s="5"/>
      <c r="G1406" s="5"/>
    </row>
    <row r="1407" spans="6:7" s="1" customFormat="1" x14ac:dyDescent="0.2">
      <c r="F1407" s="5"/>
      <c r="G1407" s="5"/>
    </row>
    <row r="1408" spans="6:7" s="1" customFormat="1" x14ac:dyDescent="0.2">
      <c r="F1408" s="5"/>
      <c r="G1408" s="5"/>
    </row>
    <row r="1409" spans="6:7" s="1" customFormat="1" x14ac:dyDescent="0.2">
      <c r="F1409" s="5"/>
      <c r="G1409" s="5"/>
    </row>
    <row r="1410" spans="6:7" s="1" customFormat="1" x14ac:dyDescent="0.2">
      <c r="F1410" s="5"/>
      <c r="G1410" s="5"/>
    </row>
    <row r="1411" spans="6:7" s="1" customFormat="1" x14ac:dyDescent="0.2">
      <c r="F1411" s="5"/>
      <c r="G1411" s="5"/>
    </row>
    <row r="1412" spans="6:7" s="1" customFormat="1" x14ac:dyDescent="0.2">
      <c r="F1412" s="5"/>
      <c r="G1412" s="5"/>
    </row>
    <row r="1413" spans="6:7" s="1" customFormat="1" x14ac:dyDescent="0.2">
      <c r="F1413" s="5"/>
      <c r="G1413" s="5"/>
    </row>
    <row r="1414" spans="6:7" s="1" customFormat="1" x14ac:dyDescent="0.2">
      <c r="F1414" s="5"/>
      <c r="G1414" s="5"/>
    </row>
    <row r="1415" spans="6:7" s="1" customFormat="1" x14ac:dyDescent="0.2">
      <c r="F1415" s="5"/>
      <c r="G1415" s="5"/>
    </row>
    <row r="1416" spans="6:7" s="1" customFormat="1" x14ac:dyDescent="0.2">
      <c r="F1416" s="5"/>
      <c r="G1416" s="5"/>
    </row>
    <row r="1417" spans="6:7" s="1" customFormat="1" x14ac:dyDescent="0.2">
      <c r="F1417" s="5"/>
      <c r="G1417" s="5"/>
    </row>
    <row r="1418" spans="6:7" s="1" customFormat="1" x14ac:dyDescent="0.2">
      <c r="F1418" s="5"/>
      <c r="G1418" s="5"/>
    </row>
    <row r="1419" spans="6:7" s="1" customFormat="1" x14ac:dyDescent="0.2">
      <c r="F1419" s="5"/>
      <c r="G1419" s="5"/>
    </row>
    <row r="1420" spans="6:7" s="1" customFormat="1" x14ac:dyDescent="0.2">
      <c r="F1420" s="5"/>
      <c r="G1420" s="5"/>
    </row>
    <row r="1421" spans="6:7" s="1" customFormat="1" x14ac:dyDescent="0.2">
      <c r="F1421" s="5"/>
      <c r="G1421" s="5"/>
    </row>
    <row r="1422" spans="6:7" s="1" customFormat="1" x14ac:dyDescent="0.2">
      <c r="F1422" s="5"/>
      <c r="G1422" s="5"/>
    </row>
    <row r="1423" spans="6:7" s="1" customFormat="1" x14ac:dyDescent="0.2">
      <c r="F1423" s="5"/>
      <c r="G1423" s="5"/>
    </row>
    <row r="1424" spans="6:7" s="1" customFormat="1" x14ac:dyDescent="0.2">
      <c r="F1424" s="5"/>
      <c r="G1424" s="5"/>
    </row>
    <row r="1425" spans="6:7" s="1" customFormat="1" x14ac:dyDescent="0.2">
      <c r="F1425" s="5"/>
      <c r="G1425" s="5"/>
    </row>
    <row r="1426" spans="6:7" s="1" customFormat="1" x14ac:dyDescent="0.2">
      <c r="F1426" s="5"/>
      <c r="G1426" s="5"/>
    </row>
    <row r="1427" spans="6:7" s="1" customFormat="1" x14ac:dyDescent="0.2">
      <c r="F1427" s="5"/>
      <c r="G1427" s="5"/>
    </row>
    <row r="1428" spans="6:7" s="1" customFormat="1" x14ac:dyDescent="0.2">
      <c r="F1428" s="5"/>
      <c r="G1428" s="5"/>
    </row>
    <row r="1429" spans="6:7" s="1" customFormat="1" x14ac:dyDescent="0.2">
      <c r="F1429" s="5"/>
      <c r="G1429" s="5"/>
    </row>
    <row r="1430" spans="6:7" s="1" customFormat="1" x14ac:dyDescent="0.2">
      <c r="F1430" s="5"/>
      <c r="G1430" s="5"/>
    </row>
    <row r="1431" spans="6:7" s="1" customFormat="1" x14ac:dyDescent="0.2">
      <c r="F1431" s="5"/>
      <c r="G1431" s="5"/>
    </row>
    <row r="1432" spans="6:7" s="1" customFormat="1" x14ac:dyDescent="0.2">
      <c r="F1432" s="5"/>
      <c r="G1432" s="5"/>
    </row>
    <row r="1433" spans="6:7" s="1" customFormat="1" x14ac:dyDescent="0.2">
      <c r="F1433" s="5"/>
      <c r="G1433" s="5"/>
    </row>
    <row r="1434" spans="6:7" s="1" customFormat="1" x14ac:dyDescent="0.2">
      <c r="F1434" s="5"/>
      <c r="G1434" s="5"/>
    </row>
    <row r="1435" spans="6:7" s="1" customFormat="1" x14ac:dyDescent="0.2">
      <c r="F1435" s="5"/>
      <c r="G1435" s="5"/>
    </row>
    <row r="1436" spans="6:7" s="1" customFormat="1" x14ac:dyDescent="0.2">
      <c r="F1436" s="5"/>
      <c r="G1436" s="5"/>
    </row>
    <row r="1437" spans="6:7" s="1" customFormat="1" x14ac:dyDescent="0.2">
      <c r="F1437" s="5"/>
      <c r="G1437" s="5"/>
    </row>
    <row r="1438" spans="6:7" s="1" customFormat="1" x14ac:dyDescent="0.2">
      <c r="F1438" s="5"/>
      <c r="G1438" s="5"/>
    </row>
    <row r="1439" spans="6:7" s="1" customFormat="1" x14ac:dyDescent="0.2">
      <c r="F1439" s="5"/>
      <c r="G1439" s="5"/>
    </row>
    <row r="1440" spans="6:7" s="1" customFormat="1" x14ac:dyDescent="0.2">
      <c r="F1440" s="5"/>
      <c r="G1440" s="5"/>
    </row>
    <row r="1441" spans="6:7" s="1" customFormat="1" x14ac:dyDescent="0.2">
      <c r="F1441" s="5"/>
      <c r="G1441" s="5"/>
    </row>
    <row r="1442" spans="6:7" s="1" customFormat="1" x14ac:dyDescent="0.2">
      <c r="F1442" s="5"/>
      <c r="G1442" s="5"/>
    </row>
    <row r="1443" spans="6:7" s="1" customFormat="1" x14ac:dyDescent="0.2">
      <c r="F1443" s="5"/>
      <c r="G1443" s="5"/>
    </row>
    <row r="1444" spans="6:7" s="1" customFormat="1" x14ac:dyDescent="0.2">
      <c r="F1444" s="5"/>
      <c r="G1444" s="5"/>
    </row>
    <row r="1445" spans="6:7" s="1" customFormat="1" x14ac:dyDescent="0.2">
      <c r="F1445" s="5"/>
      <c r="G1445" s="5"/>
    </row>
    <row r="1446" spans="6:7" s="1" customFormat="1" x14ac:dyDescent="0.2">
      <c r="F1446" s="5"/>
      <c r="G1446" s="5"/>
    </row>
    <row r="1447" spans="6:7" s="1" customFormat="1" x14ac:dyDescent="0.2">
      <c r="F1447" s="5"/>
      <c r="G1447" s="5"/>
    </row>
    <row r="1448" spans="6:7" s="1" customFormat="1" x14ac:dyDescent="0.2">
      <c r="F1448" s="5"/>
      <c r="G1448" s="5"/>
    </row>
    <row r="1449" spans="6:7" s="1" customFormat="1" x14ac:dyDescent="0.2">
      <c r="F1449" s="5"/>
      <c r="G1449" s="5"/>
    </row>
    <row r="1450" spans="6:7" s="1" customFormat="1" x14ac:dyDescent="0.2">
      <c r="F1450" s="5"/>
      <c r="G1450" s="5"/>
    </row>
    <row r="1451" spans="6:7" s="1" customFormat="1" x14ac:dyDescent="0.2">
      <c r="F1451" s="5"/>
      <c r="G1451" s="5"/>
    </row>
    <row r="1452" spans="6:7" s="1" customFormat="1" x14ac:dyDescent="0.2">
      <c r="F1452" s="5"/>
      <c r="G1452" s="5"/>
    </row>
    <row r="1453" spans="6:7" s="1" customFormat="1" x14ac:dyDescent="0.2">
      <c r="F1453" s="5"/>
      <c r="G1453" s="5"/>
    </row>
    <row r="1454" spans="6:7" s="1" customFormat="1" x14ac:dyDescent="0.2">
      <c r="F1454" s="5"/>
      <c r="G1454" s="5"/>
    </row>
    <row r="1455" spans="6:7" s="1" customFormat="1" x14ac:dyDescent="0.2">
      <c r="F1455" s="5"/>
      <c r="G1455" s="5"/>
    </row>
    <row r="1456" spans="6:7" s="1" customFormat="1" x14ac:dyDescent="0.2">
      <c r="F1456" s="5"/>
      <c r="G1456" s="5"/>
    </row>
    <row r="1457" spans="6:7" s="1" customFormat="1" x14ac:dyDescent="0.2">
      <c r="F1457" s="5"/>
      <c r="G1457" s="5"/>
    </row>
    <row r="1458" spans="6:7" s="1" customFormat="1" x14ac:dyDescent="0.2">
      <c r="F1458" s="5"/>
      <c r="G1458" s="5"/>
    </row>
    <row r="1459" spans="6:7" s="1" customFormat="1" x14ac:dyDescent="0.2">
      <c r="F1459" s="5"/>
      <c r="G1459" s="5"/>
    </row>
    <row r="1460" spans="6:7" s="1" customFormat="1" x14ac:dyDescent="0.2">
      <c r="F1460" s="5"/>
      <c r="G1460" s="5"/>
    </row>
    <row r="1461" spans="6:7" s="1" customFormat="1" x14ac:dyDescent="0.2">
      <c r="F1461" s="5"/>
      <c r="G1461" s="5"/>
    </row>
    <row r="1462" spans="6:7" s="1" customFormat="1" x14ac:dyDescent="0.2">
      <c r="F1462" s="5"/>
      <c r="G1462" s="5"/>
    </row>
    <row r="1463" spans="6:7" s="1" customFormat="1" x14ac:dyDescent="0.2">
      <c r="F1463" s="5"/>
      <c r="G1463" s="5"/>
    </row>
    <row r="1464" spans="6:7" s="1" customFormat="1" x14ac:dyDescent="0.2">
      <c r="F1464" s="5"/>
      <c r="G1464" s="5"/>
    </row>
    <row r="1465" spans="6:7" s="1" customFormat="1" x14ac:dyDescent="0.2">
      <c r="F1465" s="5"/>
      <c r="G1465" s="5"/>
    </row>
    <row r="1466" spans="6:7" s="1" customFormat="1" x14ac:dyDescent="0.2">
      <c r="F1466" s="5"/>
      <c r="G1466" s="5"/>
    </row>
    <row r="1467" spans="6:7" s="1" customFormat="1" x14ac:dyDescent="0.2">
      <c r="F1467" s="5"/>
      <c r="G1467" s="5"/>
    </row>
    <row r="1468" spans="6:7" s="1" customFormat="1" x14ac:dyDescent="0.2">
      <c r="F1468" s="5"/>
      <c r="G1468" s="5"/>
    </row>
    <row r="1469" spans="6:7" s="1" customFormat="1" x14ac:dyDescent="0.2">
      <c r="F1469" s="5"/>
      <c r="G1469" s="5"/>
    </row>
    <row r="1470" spans="6:7" s="1" customFormat="1" x14ac:dyDescent="0.2">
      <c r="F1470" s="5"/>
      <c r="G1470" s="5"/>
    </row>
    <row r="1471" spans="6:7" s="1" customFormat="1" x14ac:dyDescent="0.2">
      <c r="F1471" s="5"/>
      <c r="G1471" s="5"/>
    </row>
    <row r="1472" spans="6:7" s="1" customFormat="1" x14ac:dyDescent="0.2">
      <c r="F1472" s="5"/>
      <c r="G1472" s="5"/>
    </row>
    <row r="1473" spans="6:7" s="1" customFormat="1" x14ac:dyDescent="0.2">
      <c r="F1473" s="5"/>
      <c r="G1473" s="5"/>
    </row>
    <row r="1474" spans="6:7" s="1" customFormat="1" x14ac:dyDescent="0.2">
      <c r="F1474" s="5"/>
      <c r="G1474" s="5"/>
    </row>
    <row r="1475" spans="6:7" s="1" customFormat="1" x14ac:dyDescent="0.2">
      <c r="F1475" s="5"/>
      <c r="G1475" s="5"/>
    </row>
    <row r="1476" spans="6:7" s="1" customFormat="1" x14ac:dyDescent="0.2">
      <c r="F1476" s="5"/>
      <c r="G1476" s="5"/>
    </row>
    <row r="1477" spans="6:7" s="1" customFormat="1" x14ac:dyDescent="0.2">
      <c r="F1477" s="5"/>
      <c r="G1477" s="5"/>
    </row>
    <row r="1478" spans="6:7" s="1" customFormat="1" x14ac:dyDescent="0.2">
      <c r="F1478" s="5"/>
      <c r="G1478" s="5"/>
    </row>
    <row r="1479" spans="6:7" s="1" customFormat="1" x14ac:dyDescent="0.2">
      <c r="F1479" s="5"/>
      <c r="G1479" s="5"/>
    </row>
    <row r="1480" spans="6:7" s="1" customFormat="1" x14ac:dyDescent="0.2">
      <c r="F1480" s="5"/>
      <c r="G1480" s="5"/>
    </row>
    <row r="1481" spans="6:7" s="1" customFormat="1" x14ac:dyDescent="0.2">
      <c r="F1481" s="5"/>
      <c r="G1481" s="5"/>
    </row>
    <row r="1482" spans="6:7" s="1" customFormat="1" x14ac:dyDescent="0.2">
      <c r="F1482" s="5"/>
      <c r="G1482" s="5"/>
    </row>
    <row r="1483" spans="6:7" s="1" customFormat="1" x14ac:dyDescent="0.2">
      <c r="F1483" s="5"/>
      <c r="G1483" s="5"/>
    </row>
    <row r="1484" spans="6:7" s="1" customFormat="1" x14ac:dyDescent="0.2">
      <c r="F1484" s="5"/>
      <c r="G1484" s="5"/>
    </row>
    <row r="1485" spans="6:7" s="1" customFormat="1" x14ac:dyDescent="0.2">
      <c r="F1485" s="5"/>
      <c r="G1485" s="5"/>
    </row>
    <row r="1486" spans="6:7" s="1" customFormat="1" x14ac:dyDescent="0.2">
      <c r="F1486" s="5"/>
      <c r="G1486" s="5"/>
    </row>
    <row r="1487" spans="6:7" s="1" customFormat="1" x14ac:dyDescent="0.2">
      <c r="F1487" s="5"/>
      <c r="G1487" s="5"/>
    </row>
    <row r="1488" spans="6:7" s="1" customFormat="1" x14ac:dyDescent="0.2">
      <c r="F1488" s="5"/>
      <c r="G1488" s="5"/>
    </row>
    <row r="1489" spans="6:7" s="1" customFormat="1" x14ac:dyDescent="0.2">
      <c r="F1489" s="5"/>
      <c r="G1489" s="5"/>
    </row>
    <row r="1490" spans="6:7" s="1" customFormat="1" x14ac:dyDescent="0.2">
      <c r="F1490" s="5"/>
      <c r="G1490" s="5"/>
    </row>
    <row r="1491" spans="6:7" s="1" customFormat="1" x14ac:dyDescent="0.2">
      <c r="F1491" s="5"/>
      <c r="G1491" s="5"/>
    </row>
    <row r="1492" spans="6:7" s="1" customFormat="1" x14ac:dyDescent="0.2">
      <c r="F1492" s="5"/>
      <c r="G1492" s="5"/>
    </row>
    <row r="1493" spans="6:7" s="1" customFormat="1" x14ac:dyDescent="0.2">
      <c r="F1493" s="5"/>
      <c r="G1493" s="5"/>
    </row>
    <row r="1494" spans="6:7" s="1" customFormat="1" x14ac:dyDescent="0.2">
      <c r="F1494" s="5"/>
      <c r="G1494" s="5"/>
    </row>
    <row r="1495" spans="6:7" s="1" customFormat="1" x14ac:dyDescent="0.2">
      <c r="F1495" s="5"/>
      <c r="G1495" s="5"/>
    </row>
    <row r="1496" spans="6:7" s="1" customFormat="1" x14ac:dyDescent="0.2">
      <c r="F1496" s="5"/>
      <c r="G1496" s="5"/>
    </row>
    <row r="1497" spans="6:7" s="1" customFormat="1" x14ac:dyDescent="0.2">
      <c r="F1497" s="5"/>
      <c r="G1497" s="5"/>
    </row>
    <row r="1498" spans="6:7" s="1" customFormat="1" x14ac:dyDescent="0.2">
      <c r="F1498" s="5"/>
      <c r="G1498" s="5"/>
    </row>
    <row r="1499" spans="6:7" s="1" customFormat="1" x14ac:dyDescent="0.2">
      <c r="F1499" s="5"/>
      <c r="G1499" s="5"/>
    </row>
    <row r="1500" spans="6:7" s="1" customFormat="1" x14ac:dyDescent="0.2">
      <c r="F1500" s="5"/>
      <c r="G1500" s="5"/>
    </row>
    <row r="1501" spans="6:7" s="1" customFormat="1" x14ac:dyDescent="0.2">
      <c r="F1501" s="5"/>
      <c r="G1501" s="5"/>
    </row>
    <row r="1502" spans="6:7" s="1" customFormat="1" x14ac:dyDescent="0.2">
      <c r="F1502" s="5"/>
      <c r="G1502" s="5"/>
    </row>
    <row r="1503" spans="6:7" s="1" customFormat="1" x14ac:dyDescent="0.2">
      <c r="F1503" s="5"/>
      <c r="G1503" s="5"/>
    </row>
    <row r="1504" spans="6:7" s="1" customFormat="1" x14ac:dyDescent="0.2">
      <c r="F1504" s="5"/>
      <c r="G1504" s="5"/>
    </row>
    <row r="1505" spans="6:7" s="1" customFormat="1" x14ac:dyDescent="0.2">
      <c r="F1505" s="5"/>
      <c r="G1505" s="5"/>
    </row>
    <row r="1506" spans="6:7" s="1" customFormat="1" x14ac:dyDescent="0.2">
      <c r="F1506" s="5"/>
      <c r="G1506" s="5"/>
    </row>
    <row r="1507" spans="6:7" s="1" customFormat="1" x14ac:dyDescent="0.2">
      <c r="F1507" s="5"/>
      <c r="G1507" s="5"/>
    </row>
    <row r="1508" spans="6:7" s="1" customFormat="1" x14ac:dyDescent="0.2">
      <c r="F1508" s="5"/>
      <c r="G1508" s="5"/>
    </row>
    <row r="1509" spans="6:7" s="1" customFormat="1" x14ac:dyDescent="0.2">
      <c r="F1509" s="5"/>
      <c r="G1509" s="5"/>
    </row>
    <row r="1510" spans="6:7" s="1" customFormat="1" x14ac:dyDescent="0.2">
      <c r="F1510" s="5"/>
      <c r="G1510" s="5"/>
    </row>
    <row r="1511" spans="6:7" s="1" customFormat="1" x14ac:dyDescent="0.2">
      <c r="F1511" s="5"/>
      <c r="G1511" s="5"/>
    </row>
    <row r="1512" spans="6:7" s="1" customFormat="1" x14ac:dyDescent="0.2">
      <c r="F1512" s="5"/>
      <c r="G1512" s="5"/>
    </row>
    <row r="1513" spans="6:7" s="1" customFormat="1" x14ac:dyDescent="0.2">
      <c r="F1513" s="5"/>
      <c r="G1513" s="5"/>
    </row>
    <row r="1514" spans="6:7" s="1" customFormat="1" x14ac:dyDescent="0.2">
      <c r="F1514" s="5"/>
      <c r="G1514" s="5"/>
    </row>
    <row r="1515" spans="6:7" s="1" customFormat="1" x14ac:dyDescent="0.2">
      <c r="F1515" s="5"/>
      <c r="G1515" s="5"/>
    </row>
    <row r="1516" spans="6:7" s="1" customFormat="1" x14ac:dyDescent="0.2">
      <c r="F1516" s="5"/>
      <c r="G1516" s="5"/>
    </row>
    <row r="1517" spans="6:7" s="1" customFormat="1" x14ac:dyDescent="0.2">
      <c r="F1517" s="5"/>
      <c r="G1517" s="5"/>
    </row>
    <row r="1518" spans="6:7" s="1" customFormat="1" x14ac:dyDescent="0.2">
      <c r="F1518" s="5"/>
      <c r="G1518" s="5"/>
    </row>
    <row r="1519" spans="6:7" s="1" customFormat="1" x14ac:dyDescent="0.2">
      <c r="F1519" s="5"/>
      <c r="G1519" s="5"/>
    </row>
    <row r="1520" spans="6:7" s="1" customFormat="1" x14ac:dyDescent="0.2">
      <c r="F1520" s="5"/>
      <c r="G1520" s="5"/>
    </row>
    <row r="1521" spans="6:7" s="1" customFormat="1" x14ac:dyDescent="0.2">
      <c r="F1521" s="5"/>
      <c r="G1521" s="5"/>
    </row>
    <row r="1522" spans="6:7" s="1" customFormat="1" x14ac:dyDescent="0.2">
      <c r="F1522" s="5"/>
      <c r="G1522" s="5"/>
    </row>
    <row r="1523" spans="6:7" s="1" customFormat="1" x14ac:dyDescent="0.2">
      <c r="F1523" s="5"/>
      <c r="G1523" s="5"/>
    </row>
    <row r="1524" spans="6:7" s="1" customFormat="1" x14ac:dyDescent="0.2">
      <c r="F1524" s="5"/>
      <c r="G1524" s="5"/>
    </row>
    <row r="1525" spans="6:7" s="1" customFormat="1" x14ac:dyDescent="0.2">
      <c r="F1525" s="5"/>
      <c r="G1525" s="5"/>
    </row>
    <row r="1526" spans="6:7" s="1" customFormat="1" x14ac:dyDescent="0.2">
      <c r="F1526" s="5"/>
      <c r="G1526" s="5"/>
    </row>
    <row r="1527" spans="6:7" s="1" customFormat="1" x14ac:dyDescent="0.2">
      <c r="F1527" s="5"/>
      <c r="G1527" s="5"/>
    </row>
    <row r="1528" spans="6:7" s="1" customFormat="1" x14ac:dyDescent="0.2">
      <c r="F1528" s="5"/>
      <c r="G1528" s="5"/>
    </row>
    <row r="1529" spans="6:7" s="1" customFormat="1" x14ac:dyDescent="0.2">
      <c r="F1529" s="5"/>
      <c r="G1529" s="5"/>
    </row>
    <row r="1530" spans="6:7" s="1" customFormat="1" x14ac:dyDescent="0.2">
      <c r="F1530" s="5"/>
      <c r="G1530" s="5"/>
    </row>
    <row r="1531" spans="6:7" s="1" customFormat="1" x14ac:dyDescent="0.2">
      <c r="F1531" s="5"/>
      <c r="G1531" s="5"/>
    </row>
    <row r="1532" spans="6:7" s="1" customFormat="1" x14ac:dyDescent="0.2">
      <c r="F1532" s="5"/>
      <c r="G1532" s="5"/>
    </row>
    <row r="1533" spans="6:7" s="1" customFormat="1" x14ac:dyDescent="0.2">
      <c r="F1533" s="5"/>
      <c r="G1533" s="5"/>
    </row>
    <row r="1534" spans="6:7" s="1" customFormat="1" x14ac:dyDescent="0.2">
      <c r="F1534" s="5"/>
      <c r="G1534" s="5"/>
    </row>
    <row r="1535" spans="6:7" s="1" customFormat="1" x14ac:dyDescent="0.2">
      <c r="F1535" s="5"/>
      <c r="G1535" s="5"/>
    </row>
    <row r="1536" spans="6:7" s="1" customFormat="1" x14ac:dyDescent="0.2">
      <c r="F1536" s="5"/>
      <c r="G1536" s="5"/>
    </row>
    <row r="1537" spans="6:7" s="1" customFormat="1" x14ac:dyDescent="0.2">
      <c r="F1537" s="5"/>
      <c r="G1537" s="5"/>
    </row>
    <row r="1538" spans="6:7" s="1" customFormat="1" x14ac:dyDescent="0.2">
      <c r="F1538" s="5"/>
      <c r="G1538" s="5"/>
    </row>
    <row r="1539" spans="6:7" s="1" customFormat="1" x14ac:dyDescent="0.2">
      <c r="F1539" s="5"/>
      <c r="G1539" s="5"/>
    </row>
    <row r="1540" spans="6:7" s="1" customFormat="1" x14ac:dyDescent="0.2">
      <c r="F1540" s="5"/>
      <c r="G1540" s="5"/>
    </row>
    <row r="1541" spans="6:7" s="1" customFormat="1" x14ac:dyDescent="0.2">
      <c r="F1541" s="5"/>
      <c r="G1541" s="5"/>
    </row>
    <row r="1542" spans="6:7" s="1" customFormat="1" x14ac:dyDescent="0.2">
      <c r="F1542" s="5"/>
      <c r="G1542" s="5"/>
    </row>
    <row r="1543" spans="6:7" s="1" customFormat="1" x14ac:dyDescent="0.2">
      <c r="F1543" s="5"/>
      <c r="G1543" s="5"/>
    </row>
    <row r="1544" spans="6:7" s="1" customFormat="1" x14ac:dyDescent="0.2">
      <c r="F1544" s="5"/>
      <c r="G1544" s="5"/>
    </row>
    <row r="1545" spans="6:7" s="1" customFormat="1" x14ac:dyDescent="0.2">
      <c r="F1545" s="5"/>
      <c r="G1545" s="5"/>
    </row>
    <row r="1546" spans="6:7" s="1" customFormat="1" x14ac:dyDescent="0.2">
      <c r="F1546" s="5"/>
      <c r="G1546" s="5"/>
    </row>
    <row r="1547" spans="6:7" s="1" customFormat="1" x14ac:dyDescent="0.2">
      <c r="F1547" s="5"/>
      <c r="G1547" s="5"/>
    </row>
    <row r="1548" spans="6:7" s="1" customFormat="1" x14ac:dyDescent="0.2">
      <c r="F1548" s="5"/>
      <c r="G1548" s="5"/>
    </row>
    <row r="1549" spans="6:7" s="1" customFormat="1" x14ac:dyDescent="0.2">
      <c r="F1549" s="5"/>
      <c r="G1549" s="5"/>
    </row>
    <row r="1550" spans="6:7" s="1" customFormat="1" x14ac:dyDescent="0.2">
      <c r="F1550" s="5"/>
      <c r="G1550" s="5"/>
    </row>
    <row r="1551" spans="6:7" s="1" customFormat="1" x14ac:dyDescent="0.2">
      <c r="F1551" s="5"/>
      <c r="G1551" s="5"/>
    </row>
    <row r="1552" spans="6:7" s="1" customFormat="1" x14ac:dyDescent="0.2">
      <c r="F1552" s="5"/>
      <c r="G1552" s="5"/>
    </row>
    <row r="1553" spans="6:7" s="1" customFormat="1" x14ac:dyDescent="0.2">
      <c r="F1553" s="5"/>
      <c r="G1553" s="5"/>
    </row>
    <row r="1554" spans="6:7" s="1" customFormat="1" x14ac:dyDescent="0.2">
      <c r="F1554" s="5"/>
      <c r="G1554" s="5"/>
    </row>
    <row r="1555" spans="6:7" s="1" customFormat="1" x14ac:dyDescent="0.2">
      <c r="F1555" s="5"/>
      <c r="G1555" s="5"/>
    </row>
    <row r="1556" spans="6:7" s="1" customFormat="1" x14ac:dyDescent="0.2">
      <c r="F1556" s="5"/>
      <c r="G1556" s="5"/>
    </row>
    <row r="1557" spans="6:7" s="1" customFormat="1" x14ac:dyDescent="0.2">
      <c r="F1557" s="5"/>
      <c r="G1557" s="5"/>
    </row>
    <row r="1558" spans="6:7" s="1" customFormat="1" x14ac:dyDescent="0.2">
      <c r="F1558" s="5"/>
      <c r="G1558" s="5"/>
    </row>
    <row r="1559" spans="6:7" s="1" customFormat="1" x14ac:dyDescent="0.2">
      <c r="F1559" s="5"/>
      <c r="G1559" s="5"/>
    </row>
    <row r="1560" spans="6:7" s="1" customFormat="1" x14ac:dyDescent="0.2">
      <c r="F1560" s="5"/>
      <c r="G1560" s="5"/>
    </row>
    <row r="1561" spans="6:7" s="1" customFormat="1" x14ac:dyDescent="0.2">
      <c r="F1561" s="5"/>
      <c r="G1561" s="5"/>
    </row>
    <row r="1562" spans="6:7" s="1" customFormat="1" x14ac:dyDescent="0.2">
      <c r="F1562" s="5"/>
      <c r="G1562" s="5"/>
    </row>
    <row r="1563" spans="6:7" s="1" customFormat="1" x14ac:dyDescent="0.2">
      <c r="F1563" s="5"/>
      <c r="G1563" s="5"/>
    </row>
    <row r="1564" spans="6:7" s="1" customFormat="1" x14ac:dyDescent="0.2">
      <c r="F1564" s="5"/>
      <c r="G1564" s="5"/>
    </row>
    <row r="1565" spans="6:7" s="1" customFormat="1" x14ac:dyDescent="0.2">
      <c r="F1565" s="5"/>
      <c r="G1565" s="5"/>
    </row>
    <row r="1566" spans="6:7" s="1" customFormat="1" x14ac:dyDescent="0.2">
      <c r="F1566" s="5"/>
      <c r="G1566" s="5"/>
    </row>
    <row r="1567" spans="6:7" s="1" customFormat="1" x14ac:dyDescent="0.2">
      <c r="F1567" s="5"/>
      <c r="G1567" s="5"/>
    </row>
    <row r="1568" spans="6:7" s="1" customFormat="1" x14ac:dyDescent="0.2">
      <c r="F1568" s="5"/>
      <c r="G1568" s="5"/>
    </row>
    <row r="1569" spans="6:7" s="1" customFormat="1" x14ac:dyDescent="0.2">
      <c r="F1569" s="5"/>
      <c r="G1569" s="5"/>
    </row>
    <row r="1570" spans="6:7" s="1" customFormat="1" x14ac:dyDescent="0.2">
      <c r="F1570" s="5"/>
      <c r="G1570" s="5"/>
    </row>
    <row r="1571" spans="6:7" s="1" customFormat="1" x14ac:dyDescent="0.2">
      <c r="F1571" s="5"/>
      <c r="G1571" s="5"/>
    </row>
    <row r="1572" spans="6:7" s="1" customFormat="1" x14ac:dyDescent="0.2">
      <c r="F1572" s="5"/>
      <c r="G1572" s="5"/>
    </row>
    <row r="1573" spans="6:7" s="1" customFormat="1" x14ac:dyDescent="0.2">
      <c r="F1573" s="5"/>
      <c r="G1573" s="5"/>
    </row>
    <row r="1574" spans="6:7" s="1" customFormat="1" x14ac:dyDescent="0.2">
      <c r="F1574" s="5"/>
      <c r="G1574" s="5"/>
    </row>
    <row r="1575" spans="6:7" s="1" customFormat="1" x14ac:dyDescent="0.2">
      <c r="F1575" s="5"/>
      <c r="G1575" s="5"/>
    </row>
    <row r="1576" spans="6:7" s="1" customFormat="1" x14ac:dyDescent="0.2">
      <c r="F1576" s="5"/>
      <c r="G1576" s="5"/>
    </row>
    <row r="1577" spans="6:7" s="1" customFormat="1" x14ac:dyDescent="0.2">
      <c r="F1577" s="5"/>
      <c r="G1577" s="5"/>
    </row>
    <row r="1578" spans="6:7" s="1" customFormat="1" x14ac:dyDescent="0.2">
      <c r="F1578" s="5"/>
      <c r="G1578" s="5"/>
    </row>
    <row r="1579" spans="6:7" s="1" customFormat="1" x14ac:dyDescent="0.2">
      <c r="F1579" s="5"/>
      <c r="G1579" s="5"/>
    </row>
    <row r="1580" spans="6:7" s="1" customFormat="1" x14ac:dyDescent="0.2">
      <c r="F1580" s="5"/>
      <c r="G1580" s="5"/>
    </row>
    <row r="1581" spans="6:7" s="1" customFormat="1" x14ac:dyDescent="0.2">
      <c r="F1581" s="5"/>
      <c r="G1581" s="5"/>
    </row>
    <row r="1582" spans="6:7" s="1" customFormat="1" x14ac:dyDescent="0.2">
      <c r="F1582" s="5"/>
      <c r="G1582" s="5"/>
    </row>
    <row r="1583" spans="6:7" s="1" customFormat="1" x14ac:dyDescent="0.2">
      <c r="F1583" s="5"/>
      <c r="G1583" s="5"/>
    </row>
    <row r="1584" spans="6:7" s="1" customFormat="1" x14ac:dyDescent="0.2">
      <c r="F1584" s="5"/>
      <c r="G1584" s="5"/>
    </row>
    <row r="1585" spans="6:7" s="1" customFormat="1" x14ac:dyDescent="0.2">
      <c r="F1585" s="5"/>
      <c r="G1585" s="5"/>
    </row>
    <row r="1586" spans="6:7" s="1" customFormat="1" x14ac:dyDescent="0.2">
      <c r="F1586" s="5"/>
      <c r="G1586" s="5"/>
    </row>
    <row r="1587" spans="6:7" s="1" customFormat="1" x14ac:dyDescent="0.2">
      <c r="F1587" s="5"/>
      <c r="G1587" s="5"/>
    </row>
    <row r="1588" spans="6:7" s="1" customFormat="1" x14ac:dyDescent="0.2">
      <c r="F1588" s="5"/>
      <c r="G1588" s="5"/>
    </row>
    <row r="1589" spans="6:7" s="1" customFormat="1" x14ac:dyDescent="0.2">
      <c r="F1589" s="5"/>
      <c r="G1589" s="5"/>
    </row>
    <row r="1590" spans="6:7" s="1" customFormat="1" x14ac:dyDescent="0.2">
      <c r="F1590" s="5"/>
      <c r="G1590" s="5"/>
    </row>
    <row r="1591" spans="6:7" s="1" customFormat="1" x14ac:dyDescent="0.2">
      <c r="F1591" s="5"/>
      <c r="G1591" s="5"/>
    </row>
    <row r="1592" spans="6:7" s="1" customFormat="1" x14ac:dyDescent="0.2">
      <c r="F1592" s="5"/>
      <c r="G1592" s="5"/>
    </row>
    <row r="1593" spans="6:7" s="1" customFormat="1" x14ac:dyDescent="0.2">
      <c r="F1593" s="5"/>
      <c r="G1593" s="5"/>
    </row>
    <row r="1594" spans="6:7" s="1" customFormat="1" x14ac:dyDescent="0.2">
      <c r="F1594" s="5"/>
      <c r="G1594" s="5"/>
    </row>
    <row r="1595" spans="6:7" s="1" customFormat="1" x14ac:dyDescent="0.2">
      <c r="F1595" s="5"/>
      <c r="G1595" s="5"/>
    </row>
    <row r="1596" spans="6:7" s="1" customFormat="1" x14ac:dyDescent="0.2">
      <c r="F1596" s="5"/>
      <c r="G1596" s="5"/>
    </row>
    <row r="1597" spans="6:7" s="1" customFormat="1" x14ac:dyDescent="0.2">
      <c r="F1597" s="5"/>
      <c r="G1597" s="5"/>
    </row>
    <row r="1598" spans="6:7" s="1" customFormat="1" x14ac:dyDescent="0.2">
      <c r="F1598" s="5"/>
      <c r="G1598" s="5"/>
    </row>
    <row r="1599" spans="6:7" s="1" customFormat="1" x14ac:dyDescent="0.2">
      <c r="F1599" s="5"/>
      <c r="G1599" s="5"/>
    </row>
    <row r="1600" spans="6:7" s="1" customFormat="1" x14ac:dyDescent="0.2">
      <c r="F1600" s="5"/>
      <c r="G1600" s="5"/>
    </row>
    <row r="1601" spans="6:7" s="1" customFormat="1" x14ac:dyDescent="0.2">
      <c r="F1601" s="5"/>
      <c r="G1601" s="5"/>
    </row>
    <row r="1602" spans="6:7" s="1" customFormat="1" x14ac:dyDescent="0.2">
      <c r="F1602" s="5"/>
      <c r="G1602" s="5"/>
    </row>
    <row r="1603" spans="6:7" s="1" customFormat="1" x14ac:dyDescent="0.2">
      <c r="F1603" s="5"/>
      <c r="G1603" s="5"/>
    </row>
    <row r="1604" spans="6:7" s="1" customFormat="1" x14ac:dyDescent="0.2">
      <c r="F1604" s="5"/>
      <c r="G1604" s="5"/>
    </row>
    <row r="1605" spans="6:7" s="1" customFormat="1" x14ac:dyDescent="0.2">
      <c r="F1605" s="5"/>
      <c r="G1605" s="5"/>
    </row>
    <row r="1606" spans="6:7" s="1" customFormat="1" x14ac:dyDescent="0.2">
      <c r="F1606" s="5"/>
      <c r="G1606" s="5"/>
    </row>
    <row r="1607" spans="6:7" s="1" customFormat="1" x14ac:dyDescent="0.2">
      <c r="F1607" s="5"/>
      <c r="G1607" s="5"/>
    </row>
    <row r="1608" spans="6:7" s="1" customFormat="1" x14ac:dyDescent="0.2">
      <c r="F1608" s="5"/>
      <c r="G1608" s="5"/>
    </row>
    <row r="1609" spans="6:7" s="1" customFormat="1" x14ac:dyDescent="0.2">
      <c r="F1609" s="5"/>
      <c r="G1609" s="5"/>
    </row>
    <row r="1610" spans="6:7" s="1" customFormat="1" x14ac:dyDescent="0.2">
      <c r="F1610" s="5"/>
      <c r="G1610" s="5"/>
    </row>
    <row r="1611" spans="6:7" s="1" customFormat="1" x14ac:dyDescent="0.2">
      <c r="F1611" s="5"/>
      <c r="G1611" s="5"/>
    </row>
    <row r="1612" spans="6:7" s="1" customFormat="1" x14ac:dyDescent="0.2">
      <c r="F1612" s="5"/>
      <c r="G1612" s="5"/>
    </row>
    <row r="1613" spans="6:7" s="1" customFormat="1" x14ac:dyDescent="0.2">
      <c r="F1613" s="5"/>
      <c r="G1613" s="5"/>
    </row>
    <row r="1614" spans="6:7" s="1" customFormat="1" x14ac:dyDescent="0.2">
      <c r="F1614" s="5"/>
      <c r="G1614" s="5"/>
    </row>
    <row r="1615" spans="6:7" s="1" customFormat="1" x14ac:dyDescent="0.2">
      <c r="F1615" s="5"/>
      <c r="G1615" s="5"/>
    </row>
    <row r="1616" spans="6:7" s="1" customFormat="1" x14ac:dyDescent="0.2">
      <c r="F1616" s="5"/>
      <c r="G1616" s="5"/>
    </row>
    <row r="1617" spans="6:7" s="1" customFormat="1" x14ac:dyDescent="0.2">
      <c r="F1617" s="5"/>
      <c r="G1617" s="5"/>
    </row>
    <row r="1618" spans="6:7" s="1" customFormat="1" x14ac:dyDescent="0.2">
      <c r="F1618" s="5"/>
      <c r="G1618" s="5"/>
    </row>
    <row r="1619" spans="6:7" s="1" customFormat="1" x14ac:dyDescent="0.2">
      <c r="F1619" s="5"/>
      <c r="G1619" s="5"/>
    </row>
    <row r="1620" spans="6:7" s="1" customFormat="1" x14ac:dyDescent="0.2">
      <c r="F1620" s="5"/>
      <c r="G1620" s="5"/>
    </row>
    <row r="1621" spans="6:7" s="1" customFormat="1" x14ac:dyDescent="0.2">
      <c r="F1621" s="5"/>
      <c r="G1621" s="5"/>
    </row>
    <row r="1622" spans="6:7" s="1" customFormat="1" x14ac:dyDescent="0.2">
      <c r="F1622" s="5"/>
      <c r="G1622" s="5"/>
    </row>
    <row r="1623" spans="6:7" s="1" customFormat="1" x14ac:dyDescent="0.2">
      <c r="F1623" s="5"/>
      <c r="G1623" s="5"/>
    </row>
    <row r="1624" spans="6:7" s="1" customFormat="1" x14ac:dyDescent="0.2">
      <c r="F1624" s="5"/>
      <c r="G1624" s="5"/>
    </row>
    <row r="1625" spans="6:7" s="1" customFormat="1" x14ac:dyDescent="0.2">
      <c r="F1625" s="5"/>
      <c r="G1625" s="5"/>
    </row>
    <row r="1626" spans="6:7" s="1" customFormat="1" x14ac:dyDescent="0.2">
      <c r="F1626" s="5"/>
      <c r="G1626" s="5"/>
    </row>
    <row r="1627" spans="6:7" s="1" customFormat="1" x14ac:dyDescent="0.2">
      <c r="F1627" s="5"/>
      <c r="G1627" s="5"/>
    </row>
    <row r="1628" spans="6:7" s="1" customFormat="1" x14ac:dyDescent="0.2">
      <c r="F1628" s="5"/>
      <c r="G1628" s="5"/>
    </row>
    <row r="1629" spans="6:7" s="1" customFormat="1" x14ac:dyDescent="0.2">
      <c r="F1629" s="5"/>
      <c r="G1629" s="5"/>
    </row>
    <row r="1630" spans="6:7" s="1" customFormat="1" x14ac:dyDescent="0.2">
      <c r="F1630" s="5"/>
      <c r="G1630" s="5"/>
    </row>
    <row r="1631" spans="6:7" s="1" customFormat="1" x14ac:dyDescent="0.2">
      <c r="F1631" s="5"/>
      <c r="G1631" s="5"/>
    </row>
    <row r="1632" spans="6:7" s="1" customFormat="1" x14ac:dyDescent="0.2">
      <c r="F1632" s="5"/>
      <c r="G1632" s="5"/>
    </row>
    <row r="1633" spans="6:7" s="1" customFormat="1" x14ac:dyDescent="0.2">
      <c r="F1633" s="5"/>
      <c r="G1633" s="5"/>
    </row>
    <row r="1634" spans="6:7" s="1" customFormat="1" x14ac:dyDescent="0.2">
      <c r="F1634" s="5"/>
      <c r="G1634" s="5"/>
    </row>
    <row r="1635" spans="6:7" s="1" customFormat="1" x14ac:dyDescent="0.2">
      <c r="F1635" s="5"/>
      <c r="G1635" s="5"/>
    </row>
    <row r="1636" spans="6:7" s="1" customFormat="1" x14ac:dyDescent="0.2">
      <c r="F1636" s="5"/>
      <c r="G1636" s="5"/>
    </row>
    <row r="1637" spans="6:7" s="1" customFormat="1" x14ac:dyDescent="0.2">
      <c r="F1637" s="5"/>
      <c r="G1637" s="5"/>
    </row>
    <row r="1638" spans="6:7" s="1" customFormat="1" x14ac:dyDescent="0.2">
      <c r="F1638" s="5"/>
      <c r="G1638" s="5"/>
    </row>
    <row r="1639" spans="6:7" s="1" customFormat="1" x14ac:dyDescent="0.2">
      <c r="F1639" s="5"/>
      <c r="G1639" s="5"/>
    </row>
    <row r="1640" spans="6:7" s="1" customFormat="1" x14ac:dyDescent="0.2">
      <c r="F1640" s="5"/>
      <c r="G1640" s="5"/>
    </row>
    <row r="1641" spans="6:7" s="1" customFormat="1" x14ac:dyDescent="0.2">
      <c r="F1641" s="5"/>
      <c r="G1641" s="5"/>
    </row>
    <row r="1642" spans="6:7" s="1" customFormat="1" x14ac:dyDescent="0.2">
      <c r="F1642" s="5"/>
      <c r="G1642" s="5"/>
    </row>
    <row r="1643" spans="6:7" s="1" customFormat="1" x14ac:dyDescent="0.2">
      <c r="F1643" s="5"/>
      <c r="G1643" s="5"/>
    </row>
    <row r="1644" spans="6:7" s="1" customFormat="1" x14ac:dyDescent="0.2">
      <c r="F1644" s="5"/>
      <c r="G1644" s="5"/>
    </row>
    <row r="1645" spans="6:7" s="1" customFormat="1" x14ac:dyDescent="0.2">
      <c r="F1645" s="5"/>
      <c r="G1645" s="5"/>
    </row>
    <row r="1646" spans="6:7" s="1" customFormat="1" x14ac:dyDescent="0.2">
      <c r="F1646" s="5"/>
      <c r="G1646" s="5"/>
    </row>
    <row r="1647" spans="6:7" s="1" customFormat="1" x14ac:dyDescent="0.2">
      <c r="F1647" s="5"/>
      <c r="G1647" s="5"/>
    </row>
    <row r="1648" spans="6:7" s="1" customFormat="1" x14ac:dyDescent="0.2">
      <c r="F1648" s="5"/>
      <c r="G1648" s="5"/>
    </row>
    <row r="1649" spans="6:7" s="1" customFormat="1" x14ac:dyDescent="0.2">
      <c r="F1649" s="5"/>
      <c r="G1649" s="5"/>
    </row>
    <row r="1650" spans="6:7" s="1" customFormat="1" x14ac:dyDescent="0.2">
      <c r="F1650" s="5"/>
      <c r="G1650" s="5"/>
    </row>
    <row r="1651" spans="6:7" s="1" customFormat="1" x14ac:dyDescent="0.2">
      <c r="F1651" s="5"/>
      <c r="G1651" s="5"/>
    </row>
    <row r="1652" spans="6:7" s="1" customFormat="1" x14ac:dyDescent="0.2">
      <c r="F1652" s="5"/>
      <c r="G1652" s="5"/>
    </row>
    <row r="1653" spans="6:7" s="1" customFormat="1" x14ac:dyDescent="0.2">
      <c r="F1653" s="5"/>
      <c r="G1653" s="5"/>
    </row>
    <row r="1654" spans="6:7" s="1" customFormat="1" x14ac:dyDescent="0.2">
      <c r="F1654" s="5"/>
      <c r="G1654" s="5"/>
    </row>
    <row r="1655" spans="6:7" s="1" customFormat="1" x14ac:dyDescent="0.2">
      <c r="F1655" s="5"/>
      <c r="G1655" s="5"/>
    </row>
    <row r="1656" spans="6:7" s="1" customFormat="1" x14ac:dyDescent="0.2">
      <c r="F1656" s="5"/>
      <c r="G1656" s="5"/>
    </row>
    <row r="1657" spans="6:7" s="1" customFormat="1" x14ac:dyDescent="0.2">
      <c r="F1657" s="5"/>
      <c r="G1657" s="5"/>
    </row>
    <row r="1658" spans="6:7" s="1" customFormat="1" x14ac:dyDescent="0.2">
      <c r="F1658" s="5"/>
      <c r="G1658" s="5"/>
    </row>
    <row r="1659" spans="6:7" s="1" customFormat="1" x14ac:dyDescent="0.2">
      <c r="F1659" s="5"/>
      <c r="G1659" s="5"/>
    </row>
    <row r="1660" spans="6:7" s="1" customFormat="1" x14ac:dyDescent="0.2">
      <c r="F1660" s="5"/>
      <c r="G1660" s="5"/>
    </row>
    <row r="1661" spans="6:7" s="1" customFormat="1" x14ac:dyDescent="0.2">
      <c r="F1661" s="5"/>
      <c r="G1661" s="5"/>
    </row>
    <row r="1662" spans="6:7" s="1" customFormat="1" x14ac:dyDescent="0.2">
      <c r="F1662" s="5"/>
      <c r="G1662" s="5"/>
    </row>
    <row r="1663" spans="6:7" s="1" customFormat="1" x14ac:dyDescent="0.2">
      <c r="F1663" s="5"/>
      <c r="G1663" s="5"/>
    </row>
    <row r="1664" spans="6:7" s="1" customFormat="1" x14ac:dyDescent="0.2">
      <c r="F1664" s="5"/>
      <c r="G1664" s="5"/>
    </row>
    <row r="1665" spans="6:7" s="1" customFormat="1" x14ac:dyDescent="0.2">
      <c r="F1665" s="5"/>
      <c r="G1665" s="5"/>
    </row>
    <row r="1666" spans="6:7" s="1" customFormat="1" x14ac:dyDescent="0.2">
      <c r="F1666" s="5"/>
      <c r="G1666" s="5"/>
    </row>
    <row r="1667" spans="6:7" s="1" customFormat="1" x14ac:dyDescent="0.2">
      <c r="F1667" s="5"/>
      <c r="G1667" s="5"/>
    </row>
    <row r="1668" spans="6:7" s="1" customFormat="1" x14ac:dyDescent="0.2">
      <c r="F1668" s="5"/>
      <c r="G1668" s="5"/>
    </row>
    <row r="1669" spans="6:7" s="1" customFormat="1" x14ac:dyDescent="0.2">
      <c r="F1669" s="5"/>
      <c r="G1669" s="5"/>
    </row>
    <row r="1670" spans="6:7" s="1" customFormat="1" x14ac:dyDescent="0.2">
      <c r="F1670" s="5"/>
      <c r="G1670" s="5"/>
    </row>
    <row r="1671" spans="6:7" s="1" customFormat="1" x14ac:dyDescent="0.2">
      <c r="F1671" s="5"/>
      <c r="G1671" s="5"/>
    </row>
    <row r="1672" spans="6:7" s="1" customFormat="1" x14ac:dyDescent="0.2">
      <c r="F1672" s="5"/>
      <c r="G1672" s="5"/>
    </row>
    <row r="1673" spans="6:7" s="1" customFormat="1" x14ac:dyDescent="0.2">
      <c r="F1673" s="5"/>
      <c r="G1673" s="5"/>
    </row>
    <row r="1674" spans="6:7" s="1" customFormat="1" x14ac:dyDescent="0.2">
      <c r="F1674" s="5"/>
      <c r="G1674" s="5"/>
    </row>
    <row r="1675" spans="6:7" s="1" customFormat="1" x14ac:dyDescent="0.2">
      <c r="F1675" s="5"/>
      <c r="G1675" s="5"/>
    </row>
    <row r="1676" spans="6:7" s="1" customFormat="1" x14ac:dyDescent="0.2">
      <c r="F1676" s="5"/>
      <c r="G1676" s="5"/>
    </row>
    <row r="1677" spans="6:7" s="1" customFormat="1" x14ac:dyDescent="0.2">
      <c r="F1677" s="5"/>
      <c r="G1677" s="5"/>
    </row>
    <row r="1678" spans="6:7" s="1" customFormat="1" x14ac:dyDescent="0.2">
      <c r="F1678" s="5"/>
      <c r="G1678" s="5"/>
    </row>
    <row r="1679" spans="6:7" s="1" customFormat="1" x14ac:dyDescent="0.2">
      <c r="F1679" s="5"/>
      <c r="G1679" s="5"/>
    </row>
    <row r="1680" spans="6:7" s="1" customFormat="1" x14ac:dyDescent="0.2">
      <c r="F1680" s="5"/>
      <c r="G1680" s="5"/>
    </row>
    <row r="1681" spans="6:7" s="1" customFormat="1" x14ac:dyDescent="0.2">
      <c r="F1681" s="5"/>
      <c r="G1681" s="5"/>
    </row>
    <row r="1682" spans="6:7" s="1" customFormat="1" x14ac:dyDescent="0.2">
      <c r="F1682" s="5"/>
      <c r="G1682" s="5"/>
    </row>
    <row r="1683" spans="6:7" s="1" customFormat="1" x14ac:dyDescent="0.2">
      <c r="F1683" s="5"/>
      <c r="G1683" s="5"/>
    </row>
    <row r="1684" spans="6:7" s="1" customFormat="1" x14ac:dyDescent="0.2">
      <c r="F1684" s="5"/>
      <c r="G1684" s="5"/>
    </row>
    <row r="1685" spans="6:7" s="1" customFormat="1" x14ac:dyDescent="0.2">
      <c r="F1685" s="5"/>
      <c r="G1685" s="5"/>
    </row>
    <row r="1686" spans="6:7" s="1" customFormat="1" x14ac:dyDescent="0.2">
      <c r="F1686" s="5"/>
      <c r="G1686" s="5"/>
    </row>
    <row r="1687" spans="6:7" s="1" customFormat="1" x14ac:dyDescent="0.2">
      <c r="F1687" s="5"/>
      <c r="G1687" s="5"/>
    </row>
    <row r="1688" spans="6:7" s="1" customFormat="1" x14ac:dyDescent="0.2">
      <c r="F1688" s="5"/>
      <c r="G1688" s="5"/>
    </row>
    <row r="1689" spans="6:7" s="1" customFormat="1" x14ac:dyDescent="0.2">
      <c r="F1689" s="5"/>
      <c r="G1689" s="5"/>
    </row>
    <row r="1690" spans="6:7" s="1" customFormat="1" x14ac:dyDescent="0.2">
      <c r="F1690" s="5"/>
      <c r="G1690" s="5"/>
    </row>
    <row r="1691" spans="6:7" s="1" customFormat="1" x14ac:dyDescent="0.2">
      <c r="F1691" s="5"/>
      <c r="G1691" s="5"/>
    </row>
    <row r="1692" spans="6:7" s="1" customFormat="1" x14ac:dyDescent="0.2">
      <c r="F1692" s="5"/>
      <c r="G1692" s="5"/>
    </row>
    <row r="1693" spans="6:7" s="1" customFormat="1" x14ac:dyDescent="0.2">
      <c r="F1693" s="5"/>
      <c r="G1693" s="5"/>
    </row>
    <row r="1694" spans="6:7" s="1" customFormat="1" x14ac:dyDescent="0.2">
      <c r="F1694" s="5"/>
      <c r="G1694" s="5"/>
    </row>
    <row r="1695" spans="6:7" s="1" customFormat="1" x14ac:dyDescent="0.2">
      <c r="F1695" s="5"/>
      <c r="G1695" s="5"/>
    </row>
    <row r="1696" spans="6:7" s="1" customFormat="1" x14ac:dyDescent="0.2">
      <c r="F1696" s="5"/>
      <c r="G1696" s="5"/>
    </row>
    <row r="1697" spans="6:7" s="1" customFormat="1" x14ac:dyDescent="0.2">
      <c r="F1697" s="5"/>
      <c r="G1697" s="5"/>
    </row>
    <row r="1698" spans="6:7" s="1" customFormat="1" x14ac:dyDescent="0.2">
      <c r="F1698" s="5"/>
      <c r="G1698" s="5"/>
    </row>
    <row r="1699" spans="6:7" s="1" customFormat="1" x14ac:dyDescent="0.2">
      <c r="F1699" s="5"/>
      <c r="G1699" s="5"/>
    </row>
    <row r="1700" spans="6:7" s="1" customFormat="1" x14ac:dyDescent="0.2">
      <c r="F1700" s="5"/>
      <c r="G1700" s="5"/>
    </row>
    <row r="1701" spans="6:7" s="1" customFormat="1" x14ac:dyDescent="0.2">
      <c r="F1701" s="5"/>
      <c r="G1701" s="5"/>
    </row>
    <row r="1702" spans="6:7" s="1" customFormat="1" x14ac:dyDescent="0.2">
      <c r="F1702" s="5"/>
      <c r="G1702" s="5"/>
    </row>
    <row r="1703" spans="6:7" s="1" customFormat="1" x14ac:dyDescent="0.2">
      <c r="F1703" s="5"/>
      <c r="G1703" s="5"/>
    </row>
    <row r="1704" spans="6:7" s="1" customFormat="1" x14ac:dyDescent="0.2">
      <c r="F1704" s="5"/>
      <c r="G1704" s="5"/>
    </row>
    <row r="1705" spans="6:7" s="1" customFormat="1" x14ac:dyDescent="0.2">
      <c r="F1705" s="5"/>
      <c r="G1705" s="5"/>
    </row>
    <row r="1706" spans="6:7" s="1" customFormat="1" x14ac:dyDescent="0.2">
      <c r="F1706" s="5"/>
      <c r="G1706" s="5"/>
    </row>
    <row r="1707" spans="6:7" s="1" customFormat="1" x14ac:dyDescent="0.2">
      <c r="F1707" s="5"/>
      <c r="G1707" s="5"/>
    </row>
    <row r="1708" spans="6:7" s="1" customFormat="1" x14ac:dyDescent="0.2">
      <c r="F1708" s="5"/>
      <c r="G1708" s="5"/>
    </row>
    <row r="1709" spans="6:7" s="1" customFormat="1" x14ac:dyDescent="0.2">
      <c r="F1709" s="5"/>
      <c r="G1709" s="5"/>
    </row>
    <row r="1710" spans="6:7" s="1" customFormat="1" x14ac:dyDescent="0.2">
      <c r="F1710" s="5"/>
      <c r="G1710" s="5"/>
    </row>
    <row r="1711" spans="6:7" s="1" customFormat="1" x14ac:dyDescent="0.2">
      <c r="F1711" s="5"/>
      <c r="G1711" s="5"/>
    </row>
    <row r="1712" spans="6:7" s="1" customFormat="1" x14ac:dyDescent="0.2">
      <c r="F1712" s="5"/>
      <c r="G1712" s="5"/>
    </row>
    <row r="1713" spans="6:7" s="1" customFormat="1" x14ac:dyDescent="0.2">
      <c r="F1713" s="5"/>
      <c r="G1713" s="5"/>
    </row>
    <row r="1714" spans="6:7" s="1" customFormat="1" x14ac:dyDescent="0.2">
      <c r="F1714" s="5"/>
      <c r="G1714" s="5"/>
    </row>
    <row r="1715" spans="6:7" s="1" customFormat="1" x14ac:dyDescent="0.2">
      <c r="F1715" s="5"/>
      <c r="G1715" s="5"/>
    </row>
    <row r="1716" spans="6:7" s="1" customFormat="1" x14ac:dyDescent="0.2">
      <c r="F1716" s="5"/>
      <c r="G1716" s="5"/>
    </row>
    <row r="1717" spans="6:7" s="1" customFormat="1" x14ac:dyDescent="0.2">
      <c r="F1717" s="5"/>
      <c r="G1717" s="5"/>
    </row>
    <row r="1718" spans="6:7" s="1" customFormat="1" x14ac:dyDescent="0.2">
      <c r="F1718" s="5"/>
      <c r="G1718" s="5"/>
    </row>
    <row r="1719" spans="6:7" s="1" customFormat="1" x14ac:dyDescent="0.2">
      <c r="F1719" s="5"/>
      <c r="G1719" s="5"/>
    </row>
    <row r="1720" spans="6:7" s="1" customFormat="1" x14ac:dyDescent="0.2">
      <c r="F1720" s="5"/>
      <c r="G1720" s="5"/>
    </row>
    <row r="1721" spans="6:7" s="1" customFormat="1" x14ac:dyDescent="0.2">
      <c r="F1721" s="5"/>
      <c r="G1721" s="5"/>
    </row>
    <row r="1722" spans="6:7" s="1" customFormat="1" x14ac:dyDescent="0.2">
      <c r="F1722" s="5"/>
      <c r="G1722" s="5"/>
    </row>
    <row r="1723" spans="6:7" s="1" customFormat="1" x14ac:dyDescent="0.2">
      <c r="F1723" s="5"/>
      <c r="G1723" s="5"/>
    </row>
    <row r="1724" spans="6:7" s="1" customFormat="1" x14ac:dyDescent="0.2">
      <c r="F1724" s="5"/>
      <c r="G1724" s="5"/>
    </row>
    <row r="1725" spans="6:7" s="1" customFormat="1" x14ac:dyDescent="0.2">
      <c r="F1725" s="5"/>
      <c r="G1725" s="5"/>
    </row>
    <row r="1726" spans="6:7" s="1" customFormat="1" x14ac:dyDescent="0.2">
      <c r="F1726" s="5"/>
      <c r="G1726" s="5"/>
    </row>
    <row r="1727" spans="6:7" s="1" customFormat="1" x14ac:dyDescent="0.2">
      <c r="F1727" s="5"/>
      <c r="G1727" s="5"/>
    </row>
    <row r="1728" spans="6:7" s="1" customFormat="1" x14ac:dyDescent="0.2">
      <c r="F1728" s="5"/>
      <c r="G1728" s="5"/>
    </row>
    <row r="1729" spans="6:7" s="1" customFormat="1" x14ac:dyDescent="0.2">
      <c r="F1729" s="5"/>
      <c r="G1729" s="5"/>
    </row>
    <row r="1730" spans="6:7" s="1" customFormat="1" x14ac:dyDescent="0.2">
      <c r="F1730" s="5"/>
      <c r="G1730" s="5"/>
    </row>
    <row r="1731" spans="6:7" s="1" customFormat="1" x14ac:dyDescent="0.2">
      <c r="F1731" s="5"/>
      <c r="G1731" s="5"/>
    </row>
    <row r="1732" spans="6:7" s="1" customFormat="1" x14ac:dyDescent="0.2">
      <c r="F1732" s="5"/>
      <c r="G1732" s="5"/>
    </row>
    <row r="1733" spans="6:7" s="1" customFormat="1" x14ac:dyDescent="0.2">
      <c r="F1733" s="5"/>
      <c r="G1733" s="5"/>
    </row>
    <row r="1734" spans="6:7" s="1" customFormat="1" x14ac:dyDescent="0.2">
      <c r="F1734" s="5"/>
      <c r="G1734" s="5"/>
    </row>
    <row r="1735" spans="6:7" s="1" customFormat="1" x14ac:dyDescent="0.2">
      <c r="F1735" s="5"/>
      <c r="G1735" s="5"/>
    </row>
    <row r="1736" spans="6:7" s="1" customFormat="1" x14ac:dyDescent="0.2">
      <c r="F1736" s="5"/>
      <c r="G1736" s="5"/>
    </row>
    <row r="1737" spans="6:7" s="1" customFormat="1" x14ac:dyDescent="0.2">
      <c r="F1737" s="5"/>
      <c r="G1737" s="5"/>
    </row>
    <row r="1738" spans="6:7" s="1" customFormat="1" x14ac:dyDescent="0.2">
      <c r="F1738" s="5"/>
      <c r="G1738" s="5"/>
    </row>
    <row r="1739" spans="6:7" s="1" customFormat="1" x14ac:dyDescent="0.2">
      <c r="F1739" s="5"/>
      <c r="G1739" s="5"/>
    </row>
    <row r="1740" spans="6:7" s="1" customFormat="1" x14ac:dyDescent="0.2">
      <c r="F1740" s="5"/>
      <c r="G1740" s="5"/>
    </row>
    <row r="1741" spans="6:7" s="1" customFormat="1" x14ac:dyDescent="0.2">
      <c r="F1741" s="5"/>
      <c r="G1741" s="5"/>
    </row>
    <row r="1742" spans="6:7" s="1" customFormat="1" x14ac:dyDescent="0.2">
      <c r="F1742" s="5"/>
      <c r="G1742" s="5"/>
    </row>
    <row r="1743" spans="6:7" s="1" customFormat="1" x14ac:dyDescent="0.2">
      <c r="F1743" s="5"/>
      <c r="G1743" s="5"/>
    </row>
    <row r="1744" spans="6:7" s="1" customFormat="1" x14ac:dyDescent="0.2">
      <c r="F1744" s="5"/>
      <c r="G1744" s="5"/>
    </row>
    <row r="1745" spans="6:7" s="1" customFormat="1" x14ac:dyDescent="0.2">
      <c r="F1745" s="5"/>
      <c r="G1745" s="5"/>
    </row>
    <row r="1746" spans="6:7" s="1" customFormat="1" x14ac:dyDescent="0.2">
      <c r="F1746" s="5"/>
      <c r="G1746" s="5"/>
    </row>
    <row r="1747" spans="6:7" s="1" customFormat="1" x14ac:dyDescent="0.2">
      <c r="F1747" s="5"/>
      <c r="G1747" s="5"/>
    </row>
    <row r="1748" spans="6:7" s="1" customFormat="1" x14ac:dyDescent="0.2">
      <c r="F1748" s="5"/>
      <c r="G1748" s="5"/>
    </row>
    <row r="1749" spans="6:7" s="1" customFormat="1" x14ac:dyDescent="0.2">
      <c r="F1749" s="5"/>
      <c r="G1749" s="5"/>
    </row>
    <row r="1750" spans="6:7" s="1" customFormat="1" x14ac:dyDescent="0.2">
      <c r="F1750" s="5"/>
      <c r="G1750" s="5"/>
    </row>
    <row r="1751" spans="6:7" s="1" customFormat="1" x14ac:dyDescent="0.2">
      <c r="F1751" s="5"/>
      <c r="G1751" s="5"/>
    </row>
    <row r="1752" spans="6:7" s="1" customFormat="1" x14ac:dyDescent="0.2">
      <c r="F1752" s="5"/>
      <c r="G1752" s="5"/>
    </row>
    <row r="1753" spans="6:7" s="1" customFormat="1" x14ac:dyDescent="0.2">
      <c r="F1753" s="5"/>
      <c r="G1753" s="5"/>
    </row>
    <row r="1754" spans="6:7" s="1" customFormat="1" x14ac:dyDescent="0.2">
      <c r="F1754" s="5"/>
      <c r="G1754" s="5"/>
    </row>
    <row r="1755" spans="6:7" s="1" customFormat="1" x14ac:dyDescent="0.2">
      <c r="F1755" s="5"/>
      <c r="G1755" s="5"/>
    </row>
    <row r="1756" spans="6:7" s="1" customFormat="1" x14ac:dyDescent="0.2">
      <c r="F1756" s="5"/>
      <c r="G1756" s="5"/>
    </row>
    <row r="1757" spans="6:7" s="1" customFormat="1" x14ac:dyDescent="0.2">
      <c r="F1757" s="5"/>
      <c r="G1757" s="5"/>
    </row>
    <row r="1758" spans="6:7" s="1" customFormat="1" x14ac:dyDescent="0.2">
      <c r="F1758" s="5"/>
      <c r="G1758" s="5"/>
    </row>
    <row r="1759" spans="6:7" s="1" customFormat="1" x14ac:dyDescent="0.2">
      <c r="F1759" s="5"/>
      <c r="G1759" s="5"/>
    </row>
    <row r="1760" spans="6:7" s="1" customFormat="1" x14ac:dyDescent="0.2">
      <c r="F1760" s="5"/>
      <c r="G1760" s="5"/>
    </row>
    <row r="1761" spans="6:7" s="1" customFormat="1" x14ac:dyDescent="0.2">
      <c r="F1761" s="5"/>
      <c r="G1761" s="5"/>
    </row>
    <row r="1762" spans="6:7" s="1" customFormat="1" x14ac:dyDescent="0.2">
      <c r="F1762" s="5"/>
      <c r="G1762" s="5"/>
    </row>
    <row r="1763" spans="6:7" s="1" customFormat="1" x14ac:dyDescent="0.2">
      <c r="F1763" s="5"/>
      <c r="G1763" s="5"/>
    </row>
    <row r="1764" spans="6:7" s="1" customFormat="1" x14ac:dyDescent="0.2">
      <c r="F1764" s="5"/>
      <c r="G1764" s="5"/>
    </row>
    <row r="1765" spans="6:7" s="1" customFormat="1" x14ac:dyDescent="0.2">
      <c r="F1765" s="5"/>
      <c r="G1765" s="5"/>
    </row>
    <row r="1766" spans="6:7" s="1" customFormat="1" x14ac:dyDescent="0.2">
      <c r="F1766" s="5"/>
      <c r="G1766" s="5"/>
    </row>
    <row r="1767" spans="6:7" s="1" customFormat="1" x14ac:dyDescent="0.2">
      <c r="F1767" s="5"/>
      <c r="G1767" s="5"/>
    </row>
    <row r="1768" spans="6:7" s="1" customFormat="1" x14ac:dyDescent="0.2">
      <c r="F1768" s="5"/>
      <c r="G1768" s="5"/>
    </row>
    <row r="1769" spans="6:7" s="1" customFormat="1" x14ac:dyDescent="0.2">
      <c r="F1769" s="5"/>
      <c r="G1769" s="5"/>
    </row>
    <row r="1770" spans="6:7" s="1" customFormat="1" x14ac:dyDescent="0.2">
      <c r="F1770" s="5"/>
      <c r="G1770" s="5"/>
    </row>
    <row r="1771" spans="6:7" s="1" customFormat="1" x14ac:dyDescent="0.2">
      <c r="F1771" s="5"/>
      <c r="G1771" s="5"/>
    </row>
    <row r="1772" spans="6:7" s="1" customFormat="1" x14ac:dyDescent="0.2">
      <c r="F1772" s="5"/>
      <c r="G1772" s="5"/>
    </row>
    <row r="1773" spans="6:7" s="1" customFormat="1" x14ac:dyDescent="0.2">
      <c r="F1773" s="5"/>
      <c r="G1773" s="5"/>
    </row>
    <row r="1774" spans="6:7" s="1" customFormat="1" x14ac:dyDescent="0.2">
      <c r="F1774" s="5"/>
      <c r="G1774" s="5"/>
    </row>
    <row r="1775" spans="6:7" s="1" customFormat="1" x14ac:dyDescent="0.2">
      <c r="F1775" s="5"/>
      <c r="G1775" s="5"/>
    </row>
    <row r="1776" spans="6:7" s="1" customFormat="1" x14ac:dyDescent="0.2">
      <c r="F1776" s="5"/>
      <c r="G1776" s="5"/>
    </row>
    <row r="1777" spans="6:7" s="1" customFormat="1" x14ac:dyDescent="0.2">
      <c r="F1777" s="5"/>
      <c r="G1777" s="5"/>
    </row>
    <row r="1778" spans="6:7" s="1" customFormat="1" x14ac:dyDescent="0.2">
      <c r="F1778" s="5"/>
      <c r="G1778" s="5"/>
    </row>
    <row r="1779" spans="6:7" s="1" customFormat="1" x14ac:dyDescent="0.2">
      <c r="F1779" s="5"/>
      <c r="G1779" s="5"/>
    </row>
    <row r="1780" spans="6:7" s="1" customFormat="1" x14ac:dyDescent="0.2">
      <c r="F1780" s="5"/>
      <c r="G1780" s="5"/>
    </row>
    <row r="1781" spans="6:7" s="1" customFormat="1" x14ac:dyDescent="0.2">
      <c r="F1781" s="5"/>
      <c r="G1781" s="5"/>
    </row>
    <row r="1782" spans="6:7" s="1" customFormat="1" x14ac:dyDescent="0.2">
      <c r="F1782" s="5"/>
      <c r="G1782" s="5"/>
    </row>
    <row r="1783" spans="6:7" s="1" customFormat="1" x14ac:dyDescent="0.2">
      <c r="F1783" s="5"/>
      <c r="G1783" s="5"/>
    </row>
    <row r="1784" spans="6:7" s="1" customFormat="1" x14ac:dyDescent="0.2">
      <c r="F1784" s="5"/>
      <c r="G1784" s="5"/>
    </row>
    <row r="1785" spans="6:7" s="1" customFormat="1" x14ac:dyDescent="0.2">
      <c r="F1785" s="5"/>
      <c r="G1785" s="5"/>
    </row>
    <row r="1786" spans="6:7" s="1" customFormat="1" x14ac:dyDescent="0.2">
      <c r="F1786" s="5"/>
      <c r="G1786" s="5"/>
    </row>
    <row r="1787" spans="6:7" s="1" customFormat="1" x14ac:dyDescent="0.2">
      <c r="F1787" s="5"/>
      <c r="G1787" s="5"/>
    </row>
    <row r="1788" spans="6:7" s="1" customFormat="1" x14ac:dyDescent="0.2">
      <c r="F1788" s="5"/>
      <c r="G1788" s="5"/>
    </row>
    <row r="1789" spans="6:7" s="1" customFormat="1" x14ac:dyDescent="0.2">
      <c r="F1789" s="5"/>
      <c r="G1789" s="5"/>
    </row>
    <row r="1790" spans="6:7" s="1" customFormat="1" x14ac:dyDescent="0.2">
      <c r="F1790" s="5"/>
      <c r="G1790" s="5"/>
    </row>
    <row r="1791" spans="6:7" s="1" customFormat="1" x14ac:dyDescent="0.2">
      <c r="F1791" s="5"/>
      <c r="G1791" s="5"/>
    </row>
    <row r="1792" spans="6:7" s="1" customFormat="1" x14ac:dyDescent="0.2">
      <c r="F1792" s="5"/>
      <c r="G1792" s="5"/>
    </row>
    <row r="1793" spans="6:7" s="1" customFormat="1" x14ac:dyDescent="0.2">
      <c r="F1793" s="5"/>
      <c r="G1793" s="5"/>
    </row>
    <row r="1794" spans="6:7" s="1" customFormat="1" x14ac:dyDescent="0.2">
      <c r="F1794" s="5"/>
      <c r="G1794" s="5"/>
    </row>
    <row r="1795" spans="6:7" s="1" customFormat="1" x14ac:dyDescent="0.2">
      <c r="F1795" s="5"/>
      <c r="G1795" s="5"/>
    </row>
    <row r="1796" spans="6:7" s="1" customFormat="1" x14ac:dyDescent="0.2">
      <c r="F1796" s="5"/>
      <c r="G1796" s="5"/>
    </row>
    <row r="1797" spans="6:7" s="1" customFormat="1" x14ac:dyDescent="0.2">
      <c r="F1797" s="5"/>
      <c r="G1797" s="5"/>
    </row>
    <row r="1798" spans="6:7" s="1" customFormat="1" x14ac:dyDescent="0.2">
      <c r="F1798" s="5"/>
      <c r="G1798" s="5"/>
    </row>
    <row r="1799" spans="6:7" s="1" customFormat="1" x14ac:dyDescent="0.2">
      <c r="F1799" s="5"/>
      <c r="G1799" s="5"/>
    </row>
    <row r="1800" spans="6:7" s="1" customFormat="1" x14ac:dyDescent="0.2">
      <c r="F1800" s="5"/>
      <c r="G1800" s="5"/>
    </row>
    <row r="1801" spans="6:7" s="1" customFormat="1" x14ac:dyDescent="0.2">
      <c r="F1801" s="5"/>
      <c r="G1801" s="5"/>
    </row>
    <row r="1802" spans="6:7" s="1" customFormat="1" x14ac:dyDescent="0.2">
      <c r="F1802" s="5"/>
      <c r="G1802" s="5"/>
    </row>
    <row r="1803" spans="6:7" s="1" customFormat="1" x14ac:dyDescent="0.2">
      <c r="F1803" s="5"/>
      <c r="G1803" s="5"/>
    </row>
    <row r="1804" spans="6:7" s="1" customFormat="1" x14ac:dyDescent="0.2">
      <c r="F1804" s="5"/>
      <c r="G1804" s="5"/>
    </row>
    <row r="1805" spans="6:7" s="1" customFormat="1" x14ac:dyDescent="0.2">
      <c r="F1805" s="5"/>
      <c r="G1805" s="5"/>
    </row>
    <row r="1806" spans="6:7" s="1" customFormat="1" x14ac:dyDescent="0.2">
      <c r="F1806" s="5"/>
      <c r="G1806" s="5"/>
    </row>
    <row r="1807" spans="6:7" s="1" customFormat="1" x14ac:dyDescent="0.2">
      <c r="F1807" s="5"/>
      <c r="G1807" s="5"/>
    </row>
    <row r="1808" spans="6:7" s="1" customFormat="1" x14ac:dyDescent="0.2">
      <c r="F1808" s="5"/>
      <c r="G1808" s="5"/>
    </row>
    <row r="1809" spans="6:7" s="1" customFormat="1" x14ac:dyDescent="0.2">
      <c r="F1809" s="5"/>
      <c r="G1809" s="5"/>
    </row>
    <row r="1810" spans="6:7" s="1" customFormat="1" x14ac:dyDescent="0.2">
      <c r="F1810" s="5"/>
      <c r="G1810" s="5"/>
    </row>
    <row r="1811" spans="6:7" s="1" customFormat="1" x14ac:dyDescent="0.2">
      <c r="F1811" s="5"/>
      <c r="G1811" s="5"/>
    </row>
    <row r="1812" spans="6:7" s="1" customFormat="1" x14ac:dyDescent="0.2">
      <c r="F1812" s="5"/>
      <c r="G1812" s="5"/>
    </row>
    <row r="1813" spans="6:7" s="1" customFormat="1" x14ac:dyDescent="0.2">
      <c r="F1813" s="5"/>
      <c r="G1813" s="5"/>
    </row>
    <row r="1814" spans="6:7" s="1" customFormat="1" x14ac:dyDescent="0.2">
      <c r="F1814" s="5"/>
      <c r="G1814" s="5"/>
    </row>
    <row r="1815" spans="6:7" s="1" customFormat="1" x14ac:dyDescent="0.2">
      <c r="F1815" s="5"/>
      <c r="G1815" s="5"/>
    </row>
    <row r="1816" spans="6:7" s="1" customFormat="1" x14ac:dyDescent="0.2">
      <c r="F1816" s="5"/>
      <c r="G1816" s="5"/>
    </row>
    <row r="1817" spans="6:7" s="1" customFormat="1" x14ac:dyDescent="0.2">
      <c r="F1817" s="5"/>
      <c r="G1817" s="5"/>
    </row>
    <row r="1818" spans="6:7" s="1" customFormat="1" x14ac:dyDescent="0.2">
      <c r="F1818" s="5"/>
      <c r="G1818" s="5"/>
    </row>
    <row r="1819" spans="6:7" s="1" customFormat="1" x14ac:dyDescent="0.2">
      <c r="F1819" s="5"/>
      <c r="G1819" s="5"/>
    </row>
    <row r="1820" spans="6:7" s="1" customFormat="1" x14ac:dyDescent="0.2">
      <c r="F1820" s="5"/>
      <c r="G1820" s="5"/>
    </row>
    <row r="1821" spans="6:7" s="1" customFormat="1" x14ac:dyDescent="0.2">
      <c r="F1821" s="5"/>
      <c r="G1821" s="5"/>
    </row>
    <row r="1822" spans="6:7" s="1" customFormat="1" x14ac:dyDescent="0.2">
      <c r="F1822" s="5"/>
      <c r="G1822" s="5"/>
    </row>
    <row r="1823" spans="6:7" s="1" customFormat="1" x14ac:dyDescent="0.2">
      <c r="F1823" s="5"/>
      <c r="G1823" s="5"/>
    </row>
    <row r="1824" spans="6:7" s="1" customFormat="1" x14ac:dyDescent="0.2">
      <c r="F1824" s="5"/>
      <c r="G1824" s="5"/>
    </row>
    <row r="1825" spans="6:7" s="1" customFormat="1" x14ac:dyDescent="0.2">
      <c r="F1825" s="5"/>
      <c r="G1825" s="5"/>
    </row>
    <row r="1826" spans="6:7" s="1" customFormat="1" x14ac:dyDescent="0.2">
      <c r="F1826" s="5"/>
      <c r="G1826" s="5"/>
    </row>
    <row r="1827" spans="6:7" s="1" customFormat="1" x14ac:dyDescent="0.2">
      <c r="F1827" s="5"/>
      <c r="G1827" s="5"/>
    </row>
    <row r="1828" spans="6:7" s="1" customFormat="1" x14ac:dyDescent="0.2">
      <c r="F1828" s="5"/>
      <c r="G1828" s="5"/>
    </row>
    <row r="1829" spans="6:7" s="1" customFormat="1" x14ac:dyDescent="0.2">
      <c r="F1829" s="5"/>
      <c r="G1829" s="5"/>
    </row>
    <row r="1830" spans="6:7" s="1" customFormat="1" x14ac:dyDescent="0.2">
      <c r="F1830" s="5"/>
      <c r="G1830" s="5"/>
    </row>
    <row r="1831" spans="6:7" s="1" customFormat="1" x14ac:dyDescent="0.2">
      <c r="F1831" s="5"/>
      <c r="G1831" s="5"/>
    </row>
    <row r="1832" spans="6:7" s="1" customFormat="1" x14ac:dyDescent="0.2">
      <c r="F1832" s="5"/>
      <c r="G1832" s="5"/>
    </row>
    <row r="1833" spans="6:7" s="1" customFormat="1" x14ac:dyDescent="0.2">
      <c r="F1833" s="5"/>
      <c r="G1833" s="5"/>
    </row>
    <row r="1834" spans="6:7" s="1" customFormat="1" x14ac:dyDescent="0.2">
      <c r="F1834" s="5"/>
      <c r="G1834" s="5"/>
    </row>
    <row r="1835" spans="6:7" s="1" customFormat="1" x14ac:dyDescent="0.2">
      <c r="F1835" s="5"/>
      <c r="G1835" s="5"/>
    </row>
    <row r="1836" spans="6:7" s="1" customFormat="1" x14ac:dyDescent="0.2">
      <c r="F1836" s="5"/>
      <c r="G1836" s="5"/>
    </row>
    <row r="1837" spans="6:7" s="1" customFormat="1" x14ac:dyDescent="0.2">
      <c r="F1837" s="5"/>
      <c r="G1837" s="5"/>
    </row>
    <row r="1838" spans="6:7" s="1" customFormat="1" x14ac:dyDescent="0.2">
      <c r="F1838" s="5"/>
      <c r="G1838" s="5"/>
    </row>
    <row r="1839" spans="6:7" s="1" customFormat="1" x14ac:dyDescent="0.2">
      <c r="F1839" s="5"/>
      <c r="G1839" s="5"/>
    </row>
    <row r="1840" spans="6:7" s="1" customFormat="1" x14ac:dyDescent="0.2">
      <c r="F1840" s="5"/>
      <c r="G1840" s="5"/>
    </row>
    <row r="1841" spans="6:7" s="1" customFormat="1" x14ac:dyDescent="0.2">
      <c r="F1841" s="5"/>
      <c r="G1841" s="5"/>
    </row>
    <row r="1842" spans="6:7" s="1" customFormat="1" x14ac:dyDescent="0.2">
      <c r="F1842" s="5"/>
      <c r="G1842" s="5"/>
    </row>
    <row r="1843" spans="6:7" s="1" customFormat="1" x14ac:dyDescent="0.2">
      <c r="F1843" s="5"/>
      <c r="G1843" s="5"/>
    </row>
    <row r="1844" spans="6:7" s="1" customFormat="1" x14ac:dyDescent="0.2">
      <c r="F1844" s="5"/>
      <c r="G1844" s="5"/>
    </row>
    <row r="1845" spans="6:7" s="1" customFormat="1" x14ac:dyDescent="0.2">
      <c r="F1845" s="5"/>
      <c r="G1845" s="5"/>
    </row>
    <row r="1846" spans="6:7" s="1" customFormat="1" x14ac:dyDescent="0.2">
      <c r="F1846" s="5"/>
      <c r="G1846" s="5"/>
    </row>
    <row r="1847" spans="6:7" s="1" customFormat="1" x14ac:dyDescent="0.2">
      <c r="F1847" s="5"/>
      <c r="G1847" s="5"/>
    </row>
    <row r="1848" spans="6:7" s="1" customFormat="1" x14ac:dyDescent="0.2">
      <c r="F1848" s="5"/>
      <c r="G1848" s="5"/>
    </row>
    <row r="1849" spans="6:7" s="1" customFormat="1" x14ac:dyDescent="0.2">
      <c r="F1849" s="5"/>
      <c r="G1849" s="5"/>
    </row>
    <row r="1850" spans="6:7" s="1" customFormat="1" x14ac:dyDescent="0.2">
      <c r="F1850" s="5"/>
      <c r="G1850" s="5"/>
    </row>
    <row r="1851" spans="6:7" s="1" customFormat="1" x14ac:dyDescent="0.2">
      <c r="F1851" s="5"/>
      <c r="G1851" s="5"/>
    </row>
    <row r="1852" spans="6:7" s="1" customFormat="1" x14ac:dyDescent="0.2">
      <c r="F1852" s="5"/>
      <c r="G1852" s="5"/>
    </row>
    <row r="1853" spans="6:7" s="1" customFormat="1" x14ac:dyDescent="0.2">
      <c r="F1853" s="5"/>
      <c r="G1853" s="5"/>
    </row>
    <row r="1854" spans="6:7" s="1" customFormat="1" x14ac:dyDescent="0.2">
      <c r="F1854" s="5"/>
      <c r="G1854" s="5"/>
    </row>
    <row r="1855" spans="6:7" s="1" customFormat="1" x14ac:dyDescent="0.2">
      <c r="F1855" s="5"/>
      <c r="G1855" s="5"/>
    </row>
    <row r="1856" spans="6:7" s="1" customFormat="1" x14ac:dyDescent="0.2">
      <c r="F1856" s="5"/>
      <c r="G1856" s="5"/>
    </row>
    <row r="1857" spans="6:7" s="1" customFormat="1" x14ac:dyDescent="0.2">
      <c r="F1857" s="5"/>
      <c r="G1857" s="5"/>
    </row>
    <row r="1858" spans="6:7" s="1" customFormat="1" x14ac:dyDescent="0.2">
      <c r="F1858" s="5"/>
      <c r="G1858" s="5"/>
    </row>
    <row r="1859" spans="6:7" s="1" customFormat="1" x14ac:dyDescent="0.2">
      <c r="F1859" s="5"/>
      <c r="G1859" s="5"/>
    </row>
    <row r="1860" spans="6:7" s="1" customFormat="1" x14ac:dyDescent="0.2">
      <c r="F1860" s="5"/>
      <c r="G1860" s="5"/>
    </row>
    <row r="1861" spans="6:7" s="1" customFormat="1" x14ac:dyDescent="0.2">
      <c r="F1861" s="5"/>
      <c r="G1861" s="5"/>
    </row>
    <row r="1862" spans="6:7" s="1" customFormat="1" x14ac:dyDescent="0.2">
      <c r="F1862" s="5"/>
      <c r="G1862" s="5"/>
    </row>
    <row r="1863" spans="6:7" s="1" customFormat="1" x14ac:dyDescent="0.2">
      <c r="F1863" s="5"/>
      <c r="G1863" s="5"/>
    </row>
    <row r="1864" spans="6:7" s="1" customFormat="1" x14ac:dyDescent="0.2">
      <c r="F1864" s="5"/>
      <c r="G1864" s="5"/>
    </row>
    <row r="1865" spans="6:7" s="1" customFormat="1" x14ac:dyDescent="0.2">
      <c r="F1865" s="5"/>
      <c r="G1865" s="5"/>
    </row>
    <row r="1866" spans="6:7" s="1" customFormat="1" x14ac:dyDescent="0.2">
      <c r="F1866" s="5"/>
      <c r="G1866" s="5"/>
    </row>
    <row r="1867" spans="6:7" s="1" customFormat="1" x14ac:dyDescent="0.2">
      <c r="F1867" s="5"/>
      <c r="G1867" s="5"/>
    </row>
    <row r="1868" spans="6:7" s="1" customFormat="1" x14ac:dyDescent="0.2">
      <c r="F1868" s="5"/>
      <c r="G1868" s="5"/>
    </row>
    <row r="1869" spans="6:7" s="1" customFormat="1" x14ac:dyDescent="0.2">
      <c r="F1869" s="5"/>
      <c r="G1869" s="5"/>
    </row>
    <row r="1870" spans="6:7" s="1" customFormat="1" x14ac:dyDescent="0.2">
      <c r="F1870" s="5"/>
      <c r="G1870" s="5"/>
    </row>
    <row r="1871" spans="6:7" s="1" customFormat="1" x14ac:dyDescent="0.2">
      <c r="F1871" s="5"/>
      <c r="G1871" s="5"/>
    </row>
    <row r="1872" spans="6:7" s="1" customFormat="1" x14ac:dyDescent="0.2">
      <c r="F1872" s="5"/>
      <c r="G1872" s="5"/>
    </row>
    <row r="1873" spans="6:7" s="1" customFormat="1" x14ac:dyDescent="0.2">
      <c r="F1873" s="5"/>
      <c r="G1873" s="5"/>
    </row>
    <row r="1874" spans="6:7" s="1" customFormat="1" x14ac:dyDescent="0.2">
      <c r="F1874" s="5"/>
      <c r="G1874" s="5"/>
    </row>
    <row r="1875" spans="6:7" s="1" customFormat="1" x14ac:dyDescent="0.2">
      <c r="F1875" s="5"/>
      <c r="G1875" s="5"/>
    </row>
    <row r="1876" spans="6:7" s="1" customFormat="1" x14ac:dyDescent="0.2">
      <c r="F1876" s="5"/>
      <c r="G1876" s="5"/>
    </row>
    <row r="1877" spans="6:7" s="1" customFormat="1" x14ac:dyDescent="0.2">
      <c r="F1877" s="5"/>
      <c r="G1877" s="5"/>
    </row>
    <row r="1878" spans="6:7" s="1" customFormat="1" x14ac:dyDescent="0.2">
      <c r="F1878" s="5"/>
      <c r="G1878" s="5"/>
    </row>
    <row r="1879" spans="6:7" s="1" customFormat="1" x14ac:dyDescent="0.2">
      <c r="F1879" s="5"/>
      <c r="G1879" s="5"/>
    </row>
    <row r="1880" spans="6:7" s="1" customFormat="1" x14ac:dyDescent="0.2">
      <c r="F1880" s="5"/>
      <c r="G1880" s="5"/>
    </row>
    <row r="1881" spans="6:7" s="1" customFormat="1" x14ac:dyDescent="0.2">
      <c r="F1881" s="5"/>
      <c r="G1881" s="5"/>
    </row>
    <row r="1882" spans="6:7" s="1" customFormat="1" x14ac:dyDescent="0.2">
      <c r="F1882" s="5"/>
      <c r="G1882" s="5"/>
    </row>
    <row r="1883" spans="6:7" s="1" customFormat="1" x14ac:dyDescent="0.2">
      <c r="F1883" s="5"/>
      <c r="G1883" s="5"/>
    </row>
    <row r="1884" spans="6:7" s="1" customFormat="1" x14ac:dyDescent="0.2">
      <c r="F1884" s="5"/>
      <c r="G1884" s="5"/>
    </row>
    <row r="1885" spans="6:7" s="1" customFormat="1" x14ac:dyDescent="0.2">
      <c r="F1885" s="5"/>
      <c r="G1885" s="5"/>
    </row>
    <row r="1886" spans="6:7" s="1" customFormat="1" x14ac:dyDescent="0.2">
      <c r="F1886" s="5"/>
      <c r="G1886" s="5"/>
    </row>
    <row r="1887" spans="6:7" s="1" customFormat="1" x14ac:dyDescent="0.2">
      <c r="F1887" s="5"/>
      <c r="G1887" s="5"/>
    </row>
    <row r="1888" spans="6:7" s="1" customFormat="1" x14ac:dyDescent="0.2">
      <c r="F1888" s="5"/>
      <c r="G1888" s="5"/>
    </row>
    <row r="1889" spans="6:7" s="1" customFormat="1" x14ac:dyDescent="0.2">
      <c r="F1889" s="5"/>
      <c r="G1889" s="5"/>
    </row>
    <row r="1890" spans="6:7" s="1" customFormat="1" x14ac:dyDescent="0.2">
      <c r="F1890" s="5"/>
      <c r="G1890" s="5"/>
    </row>
    <row r="1891" spans="6:7" s="1" customFormat="1" x14ac:dyDescent="0.2">
      <c r="F1891" s="5"/>
      <c r="G1891" s="5"/>
    </row>
    <row r="1892" spans="6:7" s="1" customFormat="1" x14ac:dyDescent="0.2">
      <c r="F1892" s="5"/>
      <c r="G1892" s="5"/>
    </row>
    <row r="1893" spans="6:7" s="1" customFormat="1" x14ac:dyDescent="0.2">
      <c r="F1893" s="5"/>
      <c r="G1893" s="5"/>
    </row>
    <row r="1894" spans="6:7" s="1" customFormat="1" x14ac:dyDescent="0.2">
      <c r="F1894" s="5"/>
      <c r="G1894" s="5"/>
    </row>
    <row r="1895" spans="6:7" s="1" customFormat="1" x14ac:dyDescent="0.2">
      <c r="F1895" s="5"/>
      <c r="G1895" s="5"/>
    </row>
    <row r="1896" spans="6:7" s="1" customFormat="1" x14ac:dyDescent="0.2">
      <c r="F1896" s="5"/>
      <c r="G1896" s="5"/>
    </row>
    <row r="1897" spans="6:7" s="1" customFormat="1" x14ac:dyDescent="0.2">
      <c r="F1897" s="5"/>
      <c r="G1897" s="5"/>
    </row>
    <row r="1898" spans="6:7" s="1" customFormat="1" x14ac:dyDescent="0.2">
      <c r="F1898" s="5"/>
      <c r="G1898" s="5"/>
    </row>
    <row r="1899" spans="6:7" s="1" customFormat="1" x14ac:dyDescent="0.2">
      <c r="F1899" s="5"/>
      <c r="G1899" s="5"/>
    </row>
    <row r="1900" spans="6:7" s="1" customFormat="1" x14ac:dyDescent="0.2">
      <c r="F1900" s="5"/>
      <c r="G1900" s="5"/>
    </row>
    <row r="1901" spans="6:7" s="1" customFormat="1" x14ac:dyDescent="0.2">
      <c r="F1901" s="5"/>
      <c r="G1901" s="5"/>
    </row>
    <row r="1902" spans="6:7" s="1" customFormat="1" x14ac:dyDescent="0.2">
      <c r="F1902" s="5"/>
      <c r="G1902" s="5"/>
    </row>
    <row r="1903" spans="6:7" s="1" customFormat="1" x14ac:dyDescent="0.2">
      <c r="F1903" s="5"/>
      <c r="G1903" s="5"/>
    </row>
    <row r="1904" spans="6:7" s="1" customFormat="1" x14ac:dyDescent="0.2">
      <c r="F1904" s="5"/>
      <c r="G1904" s="5"/>
    </row>
    <row r="1905" spans="6:7" s="1" customFormat="1" x14ac:dyDescent="0.2">
      <c r="F1905" s="5"/>
      <c r="G1905" s="5"/>
    </row>
    <row r="1906" spans="6:7" s="1" customFormat="1" x14ac:dyDescent="0.2">
      <c r="F1906" s="5"/>
      <c r="G1906" s="5"/>
    </row>
    <row r="1907" spans="6:7" s="1" customFormat="1" x14ac:dyDescent="0.2">
      <c r="F1907" s="5"/>
      <c r="G1907" s="5"/>
    </row>
    <row r="1908" spans="6:7" s="1" customFormat="1" x14ac:dyDescent="0.2">
      <c r="F1908" s="5"/>
      <c r="G1908" s="5"/>
    </row>
    <row r="1909" spans="6:7" s="1" customFormat="1" x14ac:dyDescent="0.2">
      <c r="F1909" s="5"/>
      <c r="G1909" s="5"/>
    </row>
    <row r="1910" spans="6:7" s="1" customFormat="1" x14ac:dyDescent="0.2">
      <c r="F1910" s="5"/>
      <c r="G1910" s="5"/>
    </row>
    <row r="1911" spans="6:7" s="1" customFormat="1" x14ac:dyDescent="0.2">
      <c r="F1911" s="5"/>
      <c r="G1911" s="5"/>
    </row>
    <row r="1912" spans="6:7" s="1" customFormat="1" x14ac:dyDescent="0.2">
      <c r="F1912" s="5"/>
      <c r="G1912" s="5"/>
    </row>
    <row r="1913" spans="6:7" s="1" customFormat="1" x14ac:dyDescent="0.2">
      <c r="F1913" s="5"/>
      <c r="G1913" s="5"/>
    </row>
    <row r="1914" spans="6:7" s="1" customFormat="1" x14ac:dyDescent="0.2">
      <c r="F1914" s="5"/>
      <c r="G1914" s="5"/>
    </row>
    <row r="1915" spans="6:7" s="1" customFormat="1" x14ac:dyDescent="0.2">
      <c r="F1915" s="5"/>
      <c r="G1915" s="5"/>
    </row>
    <row r="1916" spans="6:7" s="1" customFormat="1" x14ac:dyDescent="0.2">
      <c r="F1916" s="5"/>
      <c r="G1916" s="5"/>
    </row>
    <row r="1917" spans="6:7" s="1" customFormat="1" x14ac:dyDescent="0.2">
      <c r="F1917" s="5"/>
      <c r="G1917" s="5"/>
    </row>
    <row r="1918" spans="6:7" s="1" customFormat="1" x14ac:dyDescent="0.2">
      <c r="F1918" s="5"/>
      <c r="G1918" s="5"/>
    </row>
    <row r="1919" spans="6:7" s="1" customFormat="1" x14ac:dyDescent="0.2">
      <c r="F1919" s="5"/>
      <c r="G1919" s="5"/>
    </row>
    <row r="1920" spans="6:7" s="1" customFormat="1" x14ac:dyDescent="0.2">
      <c r="F1920" s="5"/>
      <c r="G1920" s="5"/>
    </row>
    <row r="1921" spans="6:7" s="1" customFormat="1" x14ac:dyDescent="0.2">
      <c r="F1921" s="5"/>
      <c r="G1921" s="5"/>
    </row>
    <row r="1922" spans="6:7" s="1" customFormat="1" x14ac:dyDescent="0.2">
      <c r="F1922" s="5"/>
      <c r="G1922" s="5"/>
    </row>
    <row r="1923" spans="6:7" s="1" customFormat="1" x14ac:dyDescent="0.2">
      <c r="F1923" s="5"/>
      <c r="G1923" s="5"/>
    </row>
    <row r="1924" spans="6:7" s="1" customFormat="1" x14ac:dyDescent="0.2">
      <c r="F1924" s="5"/>
      <c r="G1924" s="5"/>
    </row>
    <row r="1925" spans="6:7" s="1" customFormat="1" x14ac:dyDescent="0.2">
      <c r="F1925" s="5"/>
      <c r="G1925" s="5"/>
    </row>
    <row r="1926" spans="6:7" s="1" customFormat="1" x14ac:dyDescent="0.2">
      <c r="F1926" s="5"/>
      <c r="G1926" s="5"/>
    </row>
    <row r="1927" spans="6:7" s="1" customFormat="1" x14ac:dyDescent="0.2">
      <c r="F1927" s="5"/>
      <c r="G1927" s="5"/>
    </row>
    <row r="1928" spans="6:7" s="1" customFormat="1" x14ac:dyDescent="0.2">
      <c r="F1928" s="5"/>
      <c r="G1928" s="5"/>
    </row>
    <row r="1929" spans="6:7" s="1" customFormat="1" x14ac:dyDescent="0.2">
      <c r="F1929" s="5"/>
      <c r="G1929" s="5"/>
    </row>
    <row r="1930" spans="6:7" s="1" customFormat="1" x14ac:dyDescent="0.2">
      <c r="F1930" s="5"/>
      <c r="G1930" s="5"/>
    </row>
    <row r="1931" spans="6:7" s="1" customFormat="1" x14ac:dyDescent="0.2">
      <c r="F1931" s="5"/>
      <c r="G1931" s="5"/>
    </row>
    <row r="1932" spans="6:7" s="1" customFormat="1" x14ac:dyDescent="0.2">
      <c r="F1932" s="5"/>
      <c r="G1932" s="5"/>
    </row>
    <row r="1933" spans="6:7" s="1" customFormat="1" x14ac:dyDescent="0.2">
      <c r="F1933" s="5"/>
      <c r="G1933" s="5"/>
    </row>
    <row r="1934" spans="6:7" s="1" customFormat="1" x14ac:dyDescent="0.2">
      <c r="F1934" s="5"/>
      <c r="G1934" s="5"/>
    </row>
    <row r="1935" spans="6:7" s="1" customFormat="1" x14ac:dyDescent="0.2">
      <c r="F1935" s="5"/>
      <c r="G1935" s="5"/>
    </row>
    <row r="1936" spans="6:7" s="1" customFormat="1" x14ac:dyDescent="0.2">
      <c r="F1936" s="5"/>
      <c r="G1936" s="5"/>
    </row>
    <row r="1937" spans="6:7" s="1" customFormat="1" x14ac:dyDescent="0.2">
      <c r="F1937" s="5"/>
      <c r="G1937" s="5"/>
    </row>
    <row r="1938" spans="6:7" s="1" customFormat="1" x14ac:dyDescent="0.2">
      <c r="F1938" s="5"/>
      <c r="G1938" s="5"/>
    </row>
    <row r="1939" spans="6:7" s="1" customFormat="1" x14ac:dyDescent="0.2">
      <c r="F1939" s="5"/>
      <c r="G1939" s="5"/>
    </row>
    <row r="1940" spans="6:7" s="1" customFormat="1" x14ac:dyDescent="0.2">
      <c r="F1940" s="5"/>
      <c r="G1940" s="5"/>
    </row>
    <row r="1941" spans="6:7" s="1" customFormat="1" x14ac:dyDescent="0.2">
      <c r="F1941" s="5"/>
      <c r="G1941" s="5"/>
    </row>
    <row r="1942" spans="6:7" s="1" customFormat="1" x14ac:dyDescent="0.2">
      <c r="F1942" s="5"/>
      <c r="G1942" s="5"/>
    </row>
    <row r="1943" spans="6:7" s="1" customFormat="1" x14ac:dyDescent="0.2">
      <c r="F1943" s="5"/>
      <c r="G1943" s="5"/>
    </row>
    <row r="1944" spans="6:7" s="1" customFormat="1" x14ac:dyDescent="0.2">
      <c r="F1944" s="5"/>
      <c r="G1944" s="5"/>
    </row>
    <row r="1945" spans="6:7" s="1" customFormat="1" x14ac:dyDescent="0.2">
      <c r="F1945" s="5"/>
      <c r="G1945" s="5"/>
    </row>
    <row r="1946" spans="6:7" s="1" customFormat="1" x14ac:dyDescent="0.2">
      <c r="F1946" s="5"/>
      <c r="G1946" s="5"/>
    </row>
    <row r="1947" spans="6:7" s="1" customFormat="1" x14ac:dyDescent="0.2">
      <c r="F1947" s="5"/>
      <c r="G1947" s="5"/>
    </row>
    <row r="1948" spans="6:7" s="1" customFormat="1" x14ac:dyDescent="0.2">
      <c r="F1948" s="5"/>
      <c r="G1948" s="5"/>
    </row>
    <row r="1949" spans="6:7" s="1" customFormat="1" x14ac:dyDescent="0.2">
      <c r="F1949" s="5"/>
      <c r="G1949" s="5"/>
    </row>
    <row r="1950" spans="6:7" s="1" customFormat="1" x14ac:dyDescent="0.2">
      <c r="F1950" s="5"/>
      <c r="G1950" s="5"/>
    </row>
    <row r="1951" spans="6:7" s="1" customFormat="1" x14ac:dyDescent="0.2">
      <c r="F1951" s="5"/>
      <c r="G1951" s="5"/>
    </row>
    <row r="1952" spans="6:7" s="1" customFormat="1" x14ac:dyDescent="0.2">
      <c r="F1952" s="5"/>
      <c r="G1952" s="5"/>
    </row>
    <row r="1953" spans="6:7" s="1" customFormat="1" x14ac:dyDescent="0.2">
      <c r="F1953" s="5"/>
      <c r="G1953" s="5"/>
    </row>
    <row r="1954" spans="6:7" s="1" customFormat="1" x14ac:dyDescent="0.2">
      <c r="F1954" s="5"/>
      <c r="G1954" s="5"/>
    </row>
    <row r="1955" spans="6:7" s="1" customFormat="1" x14ac:dyDescent="0.2">
      <c r="F1955" s="5"/>
      <c r="G1955" s="5"/>
    </row>
    <row r="1956" spans="6:7" s="1" customFormat="1" x14ac:dyDescent="0.2">
      <c r="F1956" s="5"/>
      <c r="G1956" s="5"/>
    </row>
    <row r="1957" spans="6:7" s="1" customFormat="1" x14ac:dyDescent="0.2">
      <c r="F1957" s="5"/>
      <c r="G1957" s="5"/>
    </row>
    <row r="1958" spans="6:7" s="1" customFormat="1" x14ac:dyDescent="0.2">
      <c r="F1958" s="5"/>
      <c r="G1958" s="5"/>
    </row>
    <row r="1959" spans="6:7" s="1" customFormat="1" x14ac:dyDescent="0.2">
      <c r="F1959" s="5"/>
      <c r="G1959" s="5"/>
    </row>
    <row r="1960" spans="6:7" s="1" customFormat="1" x14ac:dyDescent="0.2">
      <c r="F1960" s="5"/>
      <c r="G1960" s="5"/>
    </row>
    <row r="1961" spans="6:7" s="1" customFormat="1" x14ac:dyDescent="0.2">
      <c r="F1961" s="5"/>
      <c r="G1961" s="5"/>
    </row>
    <row r="1962" spans="6:7" s="1" customFormat="1" x14ac:dyDescent="0.2">
      <c r="F1962" s="5"/>
      <c r="G1962" s="5"/>
    </row>
    <row r="1963" spans="6:7" s="1" customFormat="1" x14ac:dyDescent="0.2">
      <c r="F1963" s="5"/>
      <c r="G1963" s="5"/>
    </row>
    <row r="1964" spans="6:7" s="1" customFormat="1" x14ac:dyDescent="0.2">
      <c r="F1964" s="5"/>
      <c r="G1964" s="5"/>
    </row>
    <row r="1965" spans="6:7" s="1" customFormat="1" x14ac:dyDescent="0.2">
      <c r="F1965" s="5"/>
      <c r="G1965" s="5"/>
    </row>
    <row r="1966" spans="6:7" s="1" customFormat="1" x14ac:dyDescent="0.2">
      <c r="F1966" s="5"/>
      <c r="G1966" s="5"/>
    </row>
    <row r="1967" spans="6:7" s="1" customFormat="1" x14ac:dyDescent="0.2">
      <c r="F1967" s="5"/>
      <c r="G1967" s="5"/>
    </row>
    <row r="1968" spans="6:7" s="1" customFormat="1" x14ac:dyDescent="0.2">
      <c r="F1968" s="5"/>
      <c r="G1968" s="5"/>
    </row>
    <row r="1969" spans="6:7" s="1" customFormat="1" x14ac:dyDescent="0.2">
      <c r="F1969" s="5"/>
      <c r="G1969" s="5"/>
    </row>
    <row r="1970" spans="6:7" s="1" customFormat="1" x14ac:dyDescent="0.2">
      <c r="F1970" s="5"/>
      <c r="G1970" s="5"/>
    </row>
    <row r="1971" spans="6:7" s="1" customFormat="1" x14ac:dyDescent="0.2">
      <c r="F1971" s="5"/>
      <c r="G1971" s="5"/>
    </row>
    <row r="1972" spans="6:7" s="1" customFormat="1" x14ac:dyDescent="0.2">
      <c r="F1972" s="5"/>
      <c r="G1972" s="5"/>
    </row>
    <row r="1973" spans="6:7" s="1" customFormat="1" x14ac:dyDescent="0.2">
      <c r="F1973" s="5"/>
      <c r="G1973" s="5"/>
    </row>
    <row r="1974" spans="6:7" s="1" customFormat="1" x14ac:dyDescent="0.2">
      <c r="F1974" s="5"/>
      <c r="G1974" s="5"/>
    </row>
    <row r="1975" spans="6:7" s="1" customFormat="1" x14ac:dyDescent="0.2">
      <c r="F1975" s="5"/>
      <c r="G1975" s="5"/>
    </row>
    <row r="1976" spans="6:7" s="1" customFormat="1" x14ac:dyDescent="0.2">
      <c r="F1976" s="5"/>
      <c r="G1976" s="5"/>
    </row>
    <row r="1977" spans="6:7" s="1" customFormat="1" x14ac:dyDescent="0.2">
      <c r="F1977" s="5"/>
      <c r="G1977" s="5"/>
    </row>
    <row r="1978" spans="6:7" s="1" customFormat="1" x14ac:dyDescent="0.2">
      <c r="F1978" s="5"/>
      <c r="G1978" s="5"/>
    </row>
    <row r="1979" spans="6:7" s="1" customFormat="1" x14ac:dyDescent="0.2">
      <c r="F1979" s="5"/>
      <c r="G1979" s="5"/>
    </row>
    <row r="1980" spans="6:7" s="1" customFormat="1" x14ac:dyDescent="0.2">
      <c r="F1980" s="5"/>
      <c r="G1980" s="5"/>
    </row>
    <row r="1981" spans="6:7" s="1" customFormat="1" x14ac:dyDescent="0.2">
      <c r="F1981" s="5"/>
      <c r="G1981" s="5"/>
    </row>
    <row r="1982" spans="6:7" s="1" customFormat="1" x14ac:dyDescent="0.2">
      <c r="F1982" s="5"/>
      <c r="G1982" s="5"/>
    </row>
    <row r="1983" spans="6:7" s="1" customFormat="1" x14ac:dyDescent="0.2">
      <c r="F1983" s="5"/>
      <c r="G1983" s="5"/>
    </row>
    <row r="1984" spans="6:7" s="1" customFormat="1" x14ac:dyDescent="0.2">
      <c r="F1984" s="5"/>
      <c r="G1984" s="5"/>
    </row>
    <row r="1985" spans="6:7" s="1" customFormat="1" x14ac:dyDescent="0.2">
      <c r="F1985" s="5"/>
      <c r="G1985" s="5"/>
    </row>
    <row r="1986" spans="6:7" s="1" customFormat="1" x14ac:dyDescent="0.2">
      <c r="F1986" s="5"/>
      <c r="G1986" s="5"/>
    </row>
    <row r="1987" spans="6:7" s="1" customFormat="1" x14ac:dyDescent="0.2">
      <c r="F1987" s="5"/>
      <c r="G1987" s="5"/>
    </row>
    <row r="1988" spans="6:7" s="1" customFormat="1" x14ac:dyDescent="0.2">
      <c r="F1988" s="5"/>
      <c r="G1988" s="5"/>
    </row>
    <row r="1989" spans="6:7" s="1" customFormat="1" x14ac:dyDescent="0.2">
      <c r="F1989" s="5"/>
      <c r="G1989" s="5"/>
    </row>
    <row r="1990" spans="6:7" s="1" customFormat="1" x14ac:dyDescent="0.2">
      <c r="F1990" s="5"/>
      <c r="G1990" s="5"/>
    </row>
    <row r="1991" spans="6:7" s="1" customFormat="1" x14ac:dyDescent="0.2">
      <c r="F1991" s="5"/>
      <c r="G1991" s="5"/>
    </row>
    <row r="1992" spans="6:7" s="1" customFormat="1" x14ac:dyDescent="0.2">
      <c r="F1992" s="5"/>
      <c r="G1992" s="5"/>
    </row>
    <row r="1993" spans="6:7" s="1" customFormat="1" x14ac:dyDescent="0.2">
      <c r="F1993" s="5"/>
      <c r="G1993" s="5"/>
    </row>
    <row r="1994" spans="6:7" s="1" customFormat="1" x14ac:dyDescent="0.2">
      <c r="F1994" s="5"/>
      <c r="G1994" s="5"/>
    </row>
    <row r="1995" spans="6:7" s="1" customFormat="1" x14ac:dyDescent="0.2">
      <c r="F1995" s="5"/>
      <c r="G1995" s="5"/>
    </row>
    <row r="1996" spans="6:7" s="1" customFormat="1" x14ac:dyDescent="0.2">
      <c r="F1996" s="5"/>
      <c r="G1996" s="5"/>
    </row>
    <row r="1997" spans="6:7" s="1" customFormat="1" x14ac:dyDescent="0.2">
      <c r="F1997" s="5"/>
      <c r="G1997" s="5"/>
    </row>
    <row r="1998" spans="6:7" s="1" customFormat="1" x14ac:dyDescent="0.2">
      <c r="F1998" s="5"/>
      <c r="G1998" s="5"/>
    </row>
    <row r="1999" spans="6:7" s="1" customFormat="1" x14ac:dyDescent="0.2">
      <c r="F1999" s="5"/>
      <c r="G1999" s="5"/>
    </row>
    <row r="2000" spans="6:7" s="1" customFormat="1" x14ac:dyDescent="0.2">
      <c r="F2000" s="5"/>
      <c r="G2000" s="5"/>
    </row>
    <row r="2001" spans="6:7" s="1" customFormat="1" x14ac:dyDescent="0.2">
      <c r="F2001" s="5"/>
      <c r="G2001" s="5"/>
    </row>
    <row r="2002" spans="6:7" s="1" customFormat="1" x14ac:dyDescent="0.2">
      <c r="F2002" s="5"/>
      <c r="G2002" s="5"/>
    </row>
    <row r="2003" spans="6:7" s="1" customFormat="1" x14ac:dyDescent="0.2">
      <c r="F2003" s="5"/>
      <c r="G2003" s="5"/>
    </row>
    <row r="2004" spans="6:7" s="1" customFormat="1" x14ac:dyDescent="0.2">
      <c r="F2004" s="5"/>
      <c r="G2004" s="5"/>
    </row>
    <row r="2005" spans="6:7" s="1" customFormat="1" x14ac:dyDescent="0.2">
      <c r="F2005" s="5"/>
      <c r="G2005" s="5"/>
    </row>
    <row r="2006" spans="6:7" s="1" customFormat="1" x14ac:dyDescent="0.2">
      <c r="F2006" s="5"/>
      <c r="G2006" s="5"/>
    </row>
    <row r="2007" spans="6:7" s="1" customFormat="1" x14ac:dyDescent="0.2">
      <c r="F2007" s="5"/>
      <c r="G2007" s="5"/>
    </row>
    <row r="2008" spans="6:7" s="1" customFormat="1" x14ac:dyDescent="0.2">
      <c r="F2008" s="5"/>
      <c r="G2008" s="5"/>
    </row>
    <row r="2009" spans="6:7" s="1" customFormat="1" x14ac:dyDescent="0.2">
      <c r="F2009" s="5"/>
      <c r="G2009" s="5"/>
    </row>
    <row r="2010" spans="6:7" s="1" customFormat="1" x14ac:dyDescent="0.2">
      <c r="F2010" s="5"/>
      <c r="G2010" s="5"/>
    </row>
    <row r="2011" spans="6:7" s="1" customFormat="1" x14ac:dyDescent="0.2">
      <c r="F2011" s="5"/>
      <c r="G2011" s="5"/>
    </row>
    <row r="2012" spans="6:7" s="1" customFormat="1" x14ac:dyDescent="0.2">
      <c r="F2012" s="5"/>
      <c r="G2012" s="5"/>
    </row>
    <row r="2013" spans="6:7" s="1" customFormat="1" x14ac:dyDescent="0.2">
      <c r="F2013" s="5"/>
      <c r="G2013" s="5"/>
    </row>
    <row r="2014" spans="6:7" s="1" customFormat="1" x14ac:dyDescent="0.2">
      <c r="F2014" s="5"/>
      <c r="G2014" s="5"/>
    </row>
    <row r="2015" spans="6:7" s="1" customFormat="1" x14ac:dyDescent="0.2">
      <c r="F2015" s="5"/>
      <c r="G2015" s="5"/>
    </row>
    <row r="2016" spans="6:7" s="1" customFormat="1" x14ac:dyDescent="0.2">
      <c r="F2016" s="5"/>
      <c r="G2016" s="5"/>
    </row>
    <row r="2017" spans="6:7" s="1" customFormat="1" x14ac:dyDescent="0.2">
      <c r="F2017" s="5"/>
      <c r="G2017" s="5"/>
    </row>
    <row r="2018" spans="6:7" s="1" customFormat="1" x14ac:dyDescent="0.2">
      <c r="F2018" s="5"/>
      <c r="G2018" s="5"/>
    </row>
    <row r="2019" spans="6:7" s="1" customFormat="1" x14ac:dyDescent="0.2">
      <c r="F2019" s="5"/>
      <c r="G2019" s="5"/>
    </row>
    <row r="2020" spans="6:7" s="1" customFormat="1" x14ac:dyDescent="0.2">
      <c r="F2020" s="5"/>
      <c r="G2020" s="5"/>
    </row>
    <row r="2021" spans="6:7" s="1" customFormat="1" x14ac:dyDescent="0.2">
      <c r="F2021" s="5"/>
      <c r="G2021" s="5"/>
    </row>
    <row r="2022" spans="6:7" s="1" customFormat="1" x14ac:dyDescent="0.2">
      <c r="F2022" s="5"/>
      <c r="G2022" s="5"/>
    </row>
    <row r="2023" spans="6:7" s="1" customFormat="1" x14ac:dyDescent="0.2">
      <c r="F2023" s="5"/>
      <c r="G2023" s="5"/>
    </row>
    <row r="2024" spans="6:7" s="1" customFormat="1" x14ac:dyDescent="0.2">
      <c r="F2024" s="5"/>
      <c r="G2024" s="5"/>
    </row>
    <row r="2025" spans="6:7" s="1" customFormat="1" x14ac:dyDescent="0.2">
      <c r="F2025" s="5"/>
      <c r="G2025" s="5"/>
    </row>
    <row r="2026" spans="6:7" s="1" customFormat="1" x14ac:dyDescent="0.2">
      <c r="F2026" s="5"/>
      <c r="G2026" s="5"/>
    </row>
    <row r="2027" spans="6:7" s="1" customFormat="1" x14ac:dyDescent="0.2">
      <c r="F2027" s="5"/>
      <c r="G2027" s="5"/>
    </row>
    <row r="2028" spans="6:7" s="1" customFormat="1" x14ac:dyDescent="0.2">
      <c r="F2028" s="5"/>
      <c r="G2028" s="5"/>
    </row>
    <row r="2029" spans="6:7" s="1" customFormat="1" x14ac:dyDescent="0.2">
      <c r="F2029" s="5"/>
      <c r="G2029" s="5"/>
    </row>
    <row r="2030" spans="6:7" s="1" customFormat="1" x14ac:dyDescent="0.2">
      <c r="F2030" s="5"/>
      <c r="G2030" s="5"/>
    </row>
    <row r="2031" spans="6:7" s="1" customFormat="1" x14ac:dyDescent="0.2">
      <c r="F2031" s="5"/>
      <c r="G2031" s="5"/>
    </row>
    <row r="2032" spans="6:7" s="1" customFormat="1" x14ac:dyDescent="0.2">
      <c r="F2032" s="5"/>
      <c r="G2032" s="5"/>
    </row>
    <row r="2033" spans="6:7" s="1" customFormat="1" x14ac:dyDescent="0.2">
      <c r="F2033" s="5"/>
      <c r="G2033" s="5"/>
    </row>
    <row r="2034" spans="6:7" s="1" customFormat="1" x14ac:dyDescent="0.2">
      <c r="F2034" s="5"/>
      <c r="G2034" s="5"/>
    </row>
    <row r="2035" spans="6:7" s="1" customFormat="1" x14ac:dyDescent="0.2">
      <c r="F2035" s="5"/>
      <c r="G2035" s="5"/>
    </row>
    <row r="2036" spans="6:7" s="1" customFormat="1" x14ac:dyDescent="0.2">
      <c r="F2036" s="5"/>
      <c r="G2036" s="5"/>
    </row>
    <row r="2037" spans="6:7" s="1" customFormat="1" x14ac:dyDescent="0.2">
      <c r="F2037" s="5"/>
      <c r="G2037" s="5"/>
    </row>
    <row r="2038" spans="6:7" s="1" customFormat="1" x14ac:dyDescent="0.2">
      <c r="F2038" s="5"/>
      <c r="G2038" s="5"/>
    </row>
    <row r="2039" spans="6:7" s="1" customFormat="1" x14ac:dyDescent="0.2">
      <c r="F2039" s="5"/>
      <c r="G2039" s="5"/>
    </row>
    <row r="2040" spans="6:7" s="1" customFormat="1" x14ac:dyDescent="0.2">
      <c r="F2040" s="5"/>
      <c r="G2040" s="5"/>
    </row>
    <row r="2041" spans="6:7" s="1" customFormat="1" x14ac:dyDescent="0.2">
      <c r="F2041" s="5"/>
      <c r="G2041" s="5"/>
    </row>
    <row r="2042" spans="6:7" s="1" customFormat="1" x14ac:dyDescent="0.2">
      <c r="F2042" s="5"/>
      <c r="G2042" s="5"/>
    </row>
    <row r="2043" spans="6:7" s="1" customFormat="1" x14ac:dyDescent="0.2">
      <c r="F2043" s="5"/>
      <c r="G2043" s="5"/>
    </row>
    <row r="2044" spans="6:7" s="1" customFormat="1" x14ac:dyDescent="0.2">
      <c r="F2044" s="5"/>
      <c r="G2044" s="5"/>
    </row>
    <row r="2045" spans="6:7" s="1" customFormat="1" x14ac:dyDescent="0.2">
      <c r="F2045" s="5"/>
      <c r="G2045" s="5"/>
    </row>
    <row r="2046" spans="6:7" s="1" customFormat="1" x14ac:dyDescent="0.2">
      <c r="F2046" s="5"/>
      <c r="G2046" s="5"/>
    </row>
    <row r="2047" spans="6:7" s="1" customFormat="1" x14ac:dyDescent="0.2">
      <c r="F2047" s="5"/>
      <c r="G2047" s="5"/>
    </row>
    <row r="2048" spans="6:7" s="1" customFormat="1" x14ac:dyDescent="0.2">
      <c r="F2048" s="5"/>
      <c r="G2048" s="5"/>
    </row>
    <row r="2049" spans="6:7" s="1" customFormat="1" x14ac:dyDescent="0.2">
      <c r="F2049" s="5"/>
      <c r="G2049" s="5"/>
    </row>
    <row r="2050" spans="6:7" s="1" customFormat="1" x14ac:dyDescent="0.2">
      <c r="F2050" s="5"/>
      <c r="G2050" s="5"/>
    </row>
    <row r="2051" spans="6:7" s="1" customFormat="1" x14ac:dyDescent="0.2">
      <c r="F2051" s="5"/>
      <c r="G2051" s="5"/>
    </row>
    <row r="2052" spans="6:7" s="1" customFormat="1" x14ac:dyDescent="0.2">
      <c r="F2052" s="5"/>
      <c r="G2052" s="5"/>
    </row>
    <row r="2053" spans="6:7" s="1" customFormat="1" x14ac:dyDescent="0.2">
      <c r="F2053" s="5"/>
      <c r="G2053" s="5"/>
    </row>
    <row r="2054" spans="6:7" s="1" customFormat="1" x14ac:dyDescent="0.2">
      <c r="F2054" s="5"/>
      <c r="G2054" s="5"/>
    </row>
    <row r="2055" spans="6:7" s="1" customFormat="1" x14ac:dyDescent="0.2">
      <c r="F2055" s="5"/>
      <c r="G2055" s="5"/>
    </row>
    <row r="2056" spans="6:7" s="1" customFormat="1" x14ac:dyDescent="0.2">
      <c r="F2056" s="5"/>
      <c r="G2056" s="5"/>
    </row>
    <row r="2057" spans="6:7" s="1" customFormat="1" x14ac:dyDescent="0.2">
      <c r="F2057" s="5"/>
      <c r="G2057" s="5"/>
    </row>
    <row r="2058" spans="6:7" s="1" customFormat="1" x14ac:dyDescent="0.2">
      <c r="F2058" s="5"/>
      <c r="G2058" s="5"/>
    </row>
    <row r="2059" spans="6:7" s="1" customFormat="1" x14ac:dyDescent="0.2">
      <c r="F2059" s="5"/>
      <c r="G2059" s="5"/>
    </row>
    <row r="2060" spans="6:7" s="1" customFormat="1" x14ac:dyDescent="0.2">
      <c r="F2060" s="5"/>
      <c r="G2060" s="5"/>
    </row>
    <row r="2061" spans="6:7" s="1" customFormat="1" x14ac:dyDescent="0.2">
      <c r="F2061" s="5"/>
      <c r="G2061" s="5"/>
    </row>
    <row r="2062" spans="6:7" s="1" customFormat="1" x14ac:dyDescent="0.2">
      <c r="F2062" s="5"/>
      <c r="G2062" s="5"/>
    </row>
    <row r="2063" spans="6:7" s="1" customFormat="1" x14ac:dyDescent="0.2">
      <c r="F2063" s="5"/>
      <c r="G2063" s="5"/>
    </row>
    <row r="2064" spans="6:7" s="1" customFormat="1" x14ac:dyDescent="0.2">
      <c r="F2064" s="5"/>
      <c r="G2064" s="5"/>
    </row>
    <row r="2065" spans="6:7" s="1" customFormat="1" x14ac:dyDescent="0.2">
      <c r="F2065" s="5"/>
      <c r="G2065" s="5"/>
    </row>
    <row r="2066" spans="6:7" s="1" customFormat="1" x14ac:dyDescent="0.2">
      <c r="F2066" s="5"/>
      <c r="G2066" s="5"/>
    </row>
    <row r="2067" spans="6:7" s="1" customFormat="1" x14ac:dyDescent="0.2">
      <c r="F2067" s="5"/>
      <c r="G2067" s="5"/>
    </row>
    <row r="2068" spans="6:7" s="1" customFormat="1" x14ac:dyDescent="0.2">
      <c r="F2068" s="5"/>
      <c r="G2068" s="5"/>
    </row>
    <row r="2069" spans="6:7" s="1" customFormat="1" x14ac:dyDescent="0.2">
      <c r="F2069" s="5"/>
      <c r="G2069" s="5"/>
    </row>
    <row r="2070" spans="6:7" s="1" customFormat="1" x14ac:dyDescent="0.2">
      <c r="F2070" s="5"/>
      <c r="G2070" s="5"/>
    </row>
    <row r="2071" spans="6:7" s="1" customFormat="1" x14ac:dyDescent="0.2">
      <c r="F2071" s="5"/>
      <c r="G2071" s="5"/>
    </row>
    <row r="2072" spans="6:7" s="1" customFormat="1" x14ac:dyDescent="0.2">
      <c r="F2072" s="5"/>
      <c r="G2072" s="5"/>
    </row>
    <row r="2073" spans="6:7" s="1" customFormat="1" x14ac:dyDescent="0.2">
      <c r="F2073" s="5"/>
      <c r="G2073" s="5"/>
    </row>
    <row r="2074" spans="6:7" s="1" customFormat="1" x14ac:dyDescent="0.2">
      <c r="F2074" s="5"/>
      <c r="G2074" s="5"/>
    </row>
    <row r="2075" spans="6:7" s="1" customFormat="1" x14ac:dyDescent="0.2">
      <c r="F2075" s="5"/>
      <c r="G2075" s="5"/>
    </row>
    <row r="2076" spans="6:7" s="1" customFormat="1" x14ac:dyDescent="0.2">
      <c r="F2076" s="5"/>
      <c r="G2076" s="5"/>
    </row>
    <row r="2077" spans="6:7" s="1" customFormat="1" x14ac:dyDescent="0.2">
      <c r="F2077" s="5"/>
      <c r="G2077" s="5"/>
    </row>
    <row r="2078" spans="6:7" s="1" customFormat="1" x14ac:dyDescent="0.2">
      <c r="F2078" s="5"/>
      <c r="G2078" s="5"/>
    </row>
    <row r="2079" spans="6:7" s="1" customFormat="1" x14ac:dyDescent="0.2">
      <c r="F2079" s="5"/>
      <c r="G2079" s="5"/>
    </row>
    <row r="2080" spans="6:7" s="1" customFormat="1" x14ac:dyDescent="0.2">
      <c r="F2080" s="5"/>
      <c r="G2080" s="5"/>
    </row>
    <row r="2081" spans="6:7" s="1" customFormat="1" x14ac:dyDescent="0.2">
      <c r="F2081" s="5"/>
      <c r="G2081" s="5"/>
    </row>
    <row r="2082" spans="6:7" s="1" customFormat="1" x14ac:dyDescent="0.2">
      <c r="F2082" s="5"/>
      <c r="G2082" s="5"/>
    </row>
    <row r="2083" spans="6:7" s="1" customFormat="1" x14ac:dyDescent="0.2">
      <c r="F2083" s="5"/>
      <c r="G2083" s="5"/>
    </row>
    <row r="2084" spans="6:7" s="1" customFormat="1" x14ac:dyDescent="0.2">
      <c r="F2084" s="5"/>
      <c r="G2084" s="5"/>
    </row>
    <row r="2085" spans="6:7" s="1" customFormat="1" x14ac:dyDescent="0.2">
      <c r="F2085" s="5"/>
      <c r="G2085" s="5"/>
    </row>
    <row r="2086" spans="6:7" s="1" customFormat="1" x14ac:dyDescent="0.2">
      <c r="F2086" s="5"/>
      <c r="G2086" s="5"/>
    </row>
    <row r="2087" spans="6:7" s="1" customFormat="1" x14ac:dyDescent="0.2">
      <c r="F2087" s="5"/>
      <c r="G2087" s="5"/>
    </row>
    <row r="2088" spans="6:7" s="1" customFormat="1" x14ac:dyDescent="0.2">
      <c r="F2088" s="5"/>
      <c r="G2088" s="5"/>
    </row>
    <row r="2089" spans="6:7" s="1" customFormat="1" x14ac:dyDescent="0.2">
      <c r="F2089" s="5"/>
      <c r="G2089" s="5"/>
    </row>
    <row r="2090" spans="6:7" s="1" customFormat="1" x14ac:dyDescent="0.2">
      <c r="F2090" s="5"/>
      <c r="G2090" s="5"/>
    </row>
    <row r="2091" spans="6:7" s="1" customFormat="1" x14ac:dyDescent="0.2">
      <c r="F2091" s="5"/>
      <c r="G2091" s="5"/>
    </row>
    <row r="2092" spans="6:7" s="1" customFormat="1" x14ac:dyDescent="0.2">
      <c r="F2092" s="5"/>
      <c r="G2092" s="5"/>
    </row>
    <row r="2093" spans="6:7" s="1" customFormat="1" x14ac:dyDescent="0.2">
      <c r="F2093" s="5"/>
      <c r="G2093" s="5"/>
    </row>
    <row r="2094" spans="6:7" s="1" customFormat="1" x14ac:dyDescent="0.2">
      <c r="F2094" s="5"/>
      <c r="G2094" s="5"/>
    </row>
    <row r="2095" spans="6:7" s="1" customFormat="1" x14ac:dyDescent="0.2">
      <c r="F2095" s="5"/>
      <c r="G2095" s="5"/>
    </row>
    <row r="2096" spans="6:7" s="1" customFormat="1" x14ac:dyDescent="0.2">
      <c r="F2096" s="5"/>
      <c r="G2096" s="5"/>
    </row>
    <row r="2097" spans="6:7" s="1" customFormat="1" x14ac:dyDescent="0.2">
      <c r="F2097" s="5"/>
      <c r="G2097" s="5"/>
    </row>
    <row r="2098" spans="6:7" s="1" customFormat="1" x14ac:dyDescent="0.2">
      <c r="F2098" s="5"/>
      <c r="G2098" s="5"/>
    </row>
    <row r="2099" spans="6:7" s="1" customFormat="1" x14ac:dyDescent="0.2">
      <c r="F2099" s="5"/>
      <c r="G2099" s="5"/>
    </row>
    <row r="2100" spans="6:7" s="1" customFormat="1" x14ac:dyDescent="0.2">
      <c r="F2100" s="5"/>
      <c r="G2100" s="5"/>
    </row>
    <row r="2101" spans="6:7" s="1" customFormat="1" x14ac:dyDescent="0.2">
      <c r="F2101" s="5"/>
      <c r="G2101" s="5"/>
    </row>
    <row r="2102" spans="6:7" s="1" customFormat="1" x14ac:dyDescent="0.2">
      <c r="F2102" s="5"/>
      <c r="G2102" s="5"/>
    </row>
    <row r="2103" spans="6:7" s="1" customFormat="1" x14ac:dyDescent="0.2">
      <c r="F2103" s="5"/>
      <c r="G2103" s="5"/>
    </row>
    <row r="2104" spans="6:7" s="1" customFormat="1" x14ac:dyDescent="0.2">
      <c r="F2104" s="5"/>
      <c r="G2104" s="5"/>
    </row>
    <row r="2105" spans="6:7" s="1" customFormat="1" x14ac:dyDescent="0.2">
      <c r="F2105" s="5"/>
      <c r="G2105" s="5"/>
    </row>
    <row r="2106" spans="6:7" s="1" customFormat="1" x14ac:dyDescent="0.2">
      <c r="F2106" s="5"/>
      <c r="G2106" s="5"/>
    </row>
    <row r="2107" spans="6:7" s="1" customFormat="1" x14ac:dyDescent="0.2">
      <c r="F2107" s="5"/>
      <c r="G2107" s="5"/>
    </row>
    <row r="2108" spans="6:7" s="1" customFormat="1" x14ac:dyDescent="0.2">
      <c r="F2108" s="5"/>
      <c r="G2108" s="5"/>
    </row>
    <row r="2109" spans="6:7" s="1" customFormat="1" x14ac:dyDescent="0.2">
      <c r="F2109" s="5"/>
      <c r="G2109" s="5"/>
    </row>
    <row r="2110" spans="6:7" s="1" customFormat="1" x14ac:dyDescent="0.2">
      <c r="F2110" s="5"/>
      <c r="G2110" s="5"/>
    </row>
    <row r="2111" spans="6:7" s="1" customFormat="1" x14ac:dyDescent="0.2">
      <c r="F2111" s="5"/>
      <c r="G2111" s="5"/>
    </row>
    <row r="2112" spans="6:7" s="1" customFormat="1" x14ac:dyDescent="0.2">
      <c r="F2112" s="5"/>
      <c r="G2112" s="5"/>
    </row>
    <row r="2113" spans="6:7" s="1" customFormat="1" x14ac:dyDescent="0.2">
      <c r="F2113" s="5"/>
      <c r="G2113" s="5"/>
    </row>
    <row r="2114" spans="6:7" s="1" customFormat="1" x14ac:dyDescent="0.2">
      <c r="F2114" s="5"/>
      <c r="G2114" s="5"/>
    </row>
    <row r="2115" spans="6:7" s="1" customFormat="1" x14ac:dyDescent="0.2">
      <c r="F2115" s="5"/>
      <c r="G2115" s="5"/>
    </row>
    <row r="2116" spans="6:7" s="1" customFormat="1" x14ac:dyDescent="0.2">
      <c r="F2116" s="5"/>
      <c r="G2116" s="5"/>
    </row>
    <row r="2117" spans="6:7" s="1" customFormat="1" x14ac:dyDescent="0.2">
      <c r="F2117" s="5"/>
      <c r="G2117" s="5"/>
    </row>
    <row r="2118" spans="6:7" s="1" customFormat="1" x14ac:dyDescent="0.2">
      <c r="F2118" s="5"/>
      <c r="G2118" s="5"/>
    </row>
    <row r="2119" spans="6:7" s="1" customFormat="1" x14ac:dyDescent="0.2">
      <c r="F2119" s="5"/>
      <c r="G2119" s="5"/>
    </row>
    <row r="2120" spans="6:7" s="1" customFormat="1" x14ac:dyDescent="0.2">
      <c r="F2120" s="5"/>
      <c r="G2120" s="5"/>
    </row>
    <row r="2121" spans="6:7" s="1" customFormat="1" x14ac:dyDescent="0.2">
      <c r="F2121" s="5"/>
      <c r="G2121" s="5"/>
    </row>
    <row r="2122" spans="6:7" s="1" customFormat="1" x14ac:dyDescent="0.2">
      <c r="F2122" s="5"/>
      <c r="G2122" s="5"/>
    </row>
    <row r="2123" spans="6:7" s="1" customFormat="1" x14ac:dyDescent="0.2">
      <c r="F2123" s="5"/>
      <c r="G2123" s="5"/>
    </row>
    <row r="2124" spans="6:7" s="1" customFormat="1" x14ac:dyDescent="0.2">
      <c r="F2124" s="5"/>
      <c r="G2124" s="5"/>
    </row>
    <row r="2125" spans="6:7" s="1" customFormat="1" x14ac:dyDescent="0.2">
      <c r="F2125" s="5"/>
      <c r="G2125" s="5"/>
    </row>
    <row r="2126" spans="6:7" s="1" customFormat="1" x14ac:dyDescent="0.2">
      <c r="F2126" s="5"/>
      <c r="G2126" s="5"/>
    </row>
    <row r="2127" spans="6:7" s="1" customFormat="1" x14ac:dyDescent="0.2">
      <c r="F2127" s="5"/>
      <c r="G2127" s="5"/>
    </row>
    <row r="2128" spans="6:7" s="1" customFormat="1" x14ac:dyDescent="0.2">
      <c r="F2128" s="5"/>
      <c r="G2128" s="5"/>
    </row>
    <row r="2129" spans="6:7" s="1" customFormat="1" x14ac:dyDescent="0.2">
      <c r="F2129" s="5"/>
      <c r="G2129" s="5"/>
    </row>
    <row r="2130" spans="6:7" s="1" customFormat="1" x14ac:dyDescent="0.2">
      <c r="F2130" s="5"/>
      <c r="G2130" s="5"/>
    </row>
    <row r="2131" spans="6:7" s="1" customFormat="1" x14ac:dyDescent="0.2">
      <c r="F2131" s="5"/>
      <c r="G2131" s="5"/>
    </row>
    <row r="2132" spans="6:7" s="1" customFormat="1" x14ac:dyDescent="0.2">
      <c r="F2132" s="5"/>
      <c r="G2132" s="5"/>
    </row>
    <row r="2133" spans="6:7" s="1" customFormat="1" x14ac:dyDescent="0.2">
      <c r="F2133" s="5"/>
      <c r="G2133" s="5"/>
    </row>
    <row r="2134" spans="6:7" s="1" customFormat="1" x14ac:dyDescent="0.2">
      <c r="F2134" s="5"/>
      <c r="G2134" s="5"/>
    </row>
    <row r="2135" spans="6:7" s="1" customFormat="1" x14ac:dyDescent="0.2">
      <c r="F2135" s="5"/>
      <c r="G2135" s="5"/>
    </row>
    <row r="2136" spans="6:7" s="1" customFormat="1" x14ac:dyDescent="0.2">
      <c r="F2136" s="5"/>
      <c r="G2136" s="5"/>
    </row>
    <row r="2137" spans="6:7" s="1" customFormat="1" x14ac:dyDescent="0.2">
      <c r="F2137" s="5"/>
      <c r="G2137" s="5"/>
    </row>
    <row r="2138" spans="6:7" s="1" customFormat="1" x14ac:dyDescent="0.2">
      <c r="F2138" s="5"/>
      <c r="G2138" s="5"/>
    </row>
    <row r="2139" spans="6:7" s="1" customFormat="1" x14ac:dyDescent="0.2">
      <c r="F2139" s="5"/>
      <c r="G2139" s="5"/>
    </row>
    <row r="2140" spans="6:7" s="1" customFormat="1" x14ac:dyDescent="0.2">
      <c r="F2140" s="5"/>
      <c r="G2140" s="5"/>
    </row>
    <row r="2141" spans="6:7" s="1" customFormat="1" x14ac:dyDescent="0.2">
      <c r="F2141" s="5"/>
      <c r="G2141" s="5"/>
    </row>
    <row r="2142" spans="6:7" s="1" customFormat="1" x14ac:dyDescent="0.2">
      <c r="F2142" s="5"/>
      <c r="G2142" s="5"/>
    </row>
    <row r="2143" spans="6:7" s="1" customFormat="1" x14ac:dyDescent="0.2">
      <c r="F2143" s="5"/>
      <c r="G2143" s="5"/>
    </row>
    <row r="2144" spans="6:7" s="1" customFormat="1" x14ac:dyDescent="0.2">
      <c r="F2144" s="5"/>
      <c r="G2144" s="5"/>
    </row>
    <row r="2145" spans="6:7" s="1" customFormat="1" x14ac:dyDescent="0.2">
      <c r="F2145" s="5"/>
      <c r="G2145" s="5"/>
    </row>
    <row r="2146" spans="6:7" s="1" customFormat="1" x14ac:dyDescent="0.2">
      <c r="F2146" s="5"/>
      <c r="G2146" s="5"/>
    </row>
  </sheetData>
  <mergeCells count="29">
    <mergeCell ref="E178:F178"/>
    <mergeCell ref="S3:S4"/>
    <mergeCell ref="T3:T4"/>
    <mergeCell ref="U3:U4"/>
    <mergeCell ref="V3:V4"/>
    <mergeCell ref="A174:E174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L3:L4"/>
    <mergeCell ref="A1:V1"/>
    <mergeCell ref="A2:A4"/>
    <mergeCell ref="B2:B4"/>
    <mergeCell ref="C2:C4"/>
    <mergeCell ref="D2:D4"/>
    <mergeCell ref="E2:E4"/>
    <mergeCell ref="F2:K2"/>
    <mergeCell ref="L2:Q2"/>
    <mergeCell ref="R2:W2"/>
    <mergeCell ref="F3:F4"/>
    <mergeCell ref="W3:W4"/>
    <mergeCell ref="Q3:Q4"/>
    <mergeCell ref="R3:R4"/>
  </mergeCells>
  <pageMargins left="0.6692913385826772" right="0.51181102362204722" top="0.74803149606299213" bottom="0.47244094488188981" header="0" footer="0"/>
  <pageSetup paperSize="9" scale="40" fitToHeight="7" orientation="landscape" r:id="rId1"/>
  <headerFooter alignWithMargins="0"/>
  <rowBreaks count="5" manualBreakCount="5">
    <brk id="55" max="22" man="1"/>
    <brk id="87" max="22" man="1"/>
    <brk id="153" max="22" man="1"/>
    <brk id="167" max="22" man="1"/>
    <brk id="178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аналіз</vt:lpstr>
      <vt:lpstr>аналіз!Заголовки_для_печати</vt:lpstr>
      <vt:lpstr>аналіз!Область_печати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ivannapampusik@gmail.com</cp:lastModifiedBy>
  <cp:lastPrinted>2023-12-15T08:28:19Z</cp:lastPrinted>
  <dcterms:created xsi:type="dcterms:W3CDTF">2004-10-20T06:45:28Z</dcterms:created>
  <dcterms:modified xsi:type="dcterms:W3CDTF">2023-12-15T10:10:53Z</dcterms:modified>
</cp:coreProperties>
</file>